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tabRatio="898" firstSheet="4" activeTab="10"/>
  </bookViews>
  <sheets>
    <sheet name="page 1-IS" sheetId="1" r:id="rId1"/>
    <sheet name="page 2-IS" sheetId="2" r:id="rId2"/>
    <sheet name="page 3-BS" sheetId="3" r:id="rId3"/>
    <sheet name="page 4-BS" sheetId="4" r:id="rId4"/>
    <sheet name="page 5-CF" sheetId="5" r:id="rId5"/>
    <sheet name="page 6-changes in Equity" sheetId="6" r:id="rId6"/>
    <sheet name="page 7" sheetId="7" r:id="rId7"/>
    <sheet name="page 8" sheetId="8" r:id="rId8"/>
    <sheet name="page 9-Notes MASB" sheetId="9" r:id="rId9"/>
    <sheet name="page 10-App 9B" sheetId="10" r:id="rId10"/>
    <sheet name="page 11-Notes App 9B" sheetId="11" r:id="rId11"/>
  </sheets>
  <definedNames>
    <definedName name="_xlnm.Print_Area" localSheetId="9">'page 10-App 9B'!$A$1:$P$51</definedName>
    <definedName name="_xlnm.Print_Area" localSheetId="0">'page 1-IS'!$A$1:$H$42</definedName>
    <definedName name="_xlnm.Print_Area" localSheetId="1">'page 2-IS'!$A$1:$H$43</definedName>
    <definedName name="_xlnm.Print_Area" localSheetId="2">'page 3-BS'!$A$1:$H$35</definedName>
    <definedName name="_xlnm.Print_Area" localSheetId="3">'page 4-BS'!$A$1:$H$44</definedName>
    <definedName name="_xlnm.Print_Area" localSheetId="4">'page 5-CF'!$A$1:$F$77</definedName>
    <definedName name="_xlnm.Print_Area" localSheetId="5">'page 6-changes in Equity'!$A$1:$J$36</definedName>
    <definedName name="_xlnm.Print_Area" localSheetId="6">'page 7'!$A$1:$R$56</definedName>
    <definedName name="_xlnm.Print_Area" localSheetId="7">'page 8'!$A$1:$O$50</definedName>
    <definedName name="_xlnm.Print_Area" localSheetId="8">'page 9-Notes MASB'!$A$1:$P$47</definedName>
    <definedName name="_xlnm.Print_Titles" localSheetId="9">'page 10-App 9B'!$1:$6</definedName>
    <definedName name="_xlnm.Print_Titles" localSheetId="10">'page 11-Notes App 9B'!$1:$6</definedName>
    <definedName name="_xlnm.Print_Titles" localSheetId="0">'page 1-IS'!$1:$13</definedName>
    <definedName name="_xlnm.Print_Titles" localSheetId="8">'page 9-Notes MASB'!$1:$8</definedName>
  </definedNames>
  <calcPr fullCalcOnLoad="1"/>
</workbook>
</file>

<file path=xl/sharedStrings.xml><?xml version="1.0" encoding="utf-8"?>
<sst xmlns="http://schemas.openxmlformats.org/spreadsheetml/2006/main" count="455" uniqueCount="325">
  <si>
    <t>Corporate Proposals</t>
  </si>
  <si>
    <t>There were no purchases or disposals of quoted securities in the current quarter and financial year-to-date.</t>
  </si>
  <si>
    <t>Sales of unquoted investment and/or properties</t>
  </si>
  <si>
    <t>Unsecured</t>
  </si>
  <si>
    <t>Short-term</t>
  </si>
  <si>
    <t>Long-term</t>
  </si>
  <si>
    <t>Bank overdraft - working capital requirement</t>
  </si>
  <si>
    <t xml:space="preserve">Project financing </t>
  </si>
  <si>
    <t>There were no off balance sheet financial instruments in the current quarter and financial year-to-date.</t>
  </si>
  <si>
    <t>Dividend</t>
  </si>
  <si>
    <t>Income tax</t>
  </si>
  <si>
    <t>Deferred tax</t>
  </si>
  <si>
    <t>Current financial year:</t>
  </si>
  <si>
    <t>By Order of the Board</t>
  </si>
  <si>
    <t>Annie Yap Yin Hoon</t>
  </si>
  <si>
    <t>Company secretary</t>
  </si>
  <si>
    <t>Cash and cash equivalents at beginning of financial period</t>
  </si>
  <si>
    <t>Reserve on Consolidation</t>
  </si>
  <si>
    <t>(Incorporated in Malaysia)</t>
  </si>
  <si>
    <t>Taxation</t>
  </si>
  <si>
    <t>RM'000</t>
  </si>
  <si>
    <t>PRECEDING YEAR CORRESPONDING PERIOD</t>
  </si>
  <si>
    <t>1)</t>
  </si>
  <si>
    <t>2)</t>
  </si>
  <si>
    <t>3)</t>
  </si>
  <si>
    <t>4)</t>
  </si>
  <si>
    <t>5)</t>
  </si>
  <si>
    <t>6)</t>
  </si>
  <si>
    <t>7)</t>
  </si>
  <si>
    <t>8)</t>
  </si>
  <si>
    <t>Changes in the Composition of the Group</t>
  </si>
  <si>
    <t>9)</t>
  </si>
  <si>
    <t>10)</t>
  </si>
  <si>
    <t>Seasonal or Cyclical Factors</t>
  </si>
  <si>
    <t>11)</t>
  </si>
  <si>
    <t>12)</t>
  </si>
  <si>
    <t>Group Borrowings and Debt Securities</t>
  </si>
  <si>
    <t>Secured</t>
  </si>
  <si>
    <t>Contingent Liabilities</t>
  </si>
  <si>
    <t>Off Balance Sheet Financial Instruments</t>
  </si>
  <si>
    <t>Material Litigation</t>
  </si>
  <si>
    <t>Review of the Performance of the Company and Its Principal Subsidiaries</t>
  </si>
  <si>
    <t xml:space="preserve"> </t>
  </si>
  <si>
    <t>Current assets</t>
  </si>
  <si>
    <t>Cash and bank balances</t>
  </si>
  <si>
    <t>Current liabilities</t>
  </si>
  <si>
    <t>Share capital</t>
  </si>
  <si>
    <t>Share premium</t>
  </si>
  <si>
    <t>(The figures have not been audited)</t>
  </si>
  <si>
    <t>(unaudited)</t>
  </si>
  <si>
    <t>Revenue</t>
  </si>
  <si>
    <t>Finance cost</t>
  </si>
  <si>
    <t>Inventories</t>
  </si>
  <si>
    <t>Shareholders' equity</t>
  </si>
  <si>
    <t xml:space="preserve">Basic </t>
  </si>
  <si>
    <t>Total</t>
  </si>
  <si>
    <t>(RM'000)</t>
  </si>
  <si>
    <t>Audit Qualification</t>
  </si>
  <si>
    <t>Dividends Paid</t>
  </si>
  <si>
    <t>Valuations of Property, Plant &amp; Equipment</t>
  </si>
  <si>
    <t>13)</t>
  </si>
  <si>
    <t>EXPLANATORY NOTES</t>
  </si>
  <si>
    <t>Bank overdraft</t>
  </si>
  <si>
    <t>N/A</t>
  </si>
  <si>
    <t>Material changes in Estimates of Amounts Reported</t>
  </si>
  <si>
    <t>Development</t>
  </si>
  <si>
    <t>Elimination</t>
  </si>
  <si>
    <t>Consolidated</t>
  </si>
  <si>
    <t>REVENUE</t>
  </si>
  <si>
    <t>Total Revenue</t>
  </si>
  <si>
    <t>RESULT</t>
  </si>
  <si>
    <t>AS AT END OF PREVIOUS QUARTER</t>
  </si>
  <si>
    <t>30/09/02</t>
  </si>
  <si>
    <t>AS AT    PRECEDING FINANCIAL       YEAR END</t>
  </si>
  <si>
    <t>AS AT                    END OF      CURRENT QUARTER</t>
  </si>
  <si>
    <t>Tax recoverable</t>
  </si>
  <si>
    <t>External</t>
  </si>
  <si>
    <t>Inter-segment</t>
  </si>
  <si>
    <t>Diluted</t>
  </si>
  <si>
    <t>Total equity</t>
  </si>
  <si>
    <t>Net assets per share attributable to ordinary equity holders of the parent (RM)</t>
  </si>
  <si>
    <t xml:space="preserve">   Equity holders of the parent</t>
  </si>
  <si>
    <t>ASSETS</t>
  </si>
  <si>
    <t>Non-current assets</t>
  </si>
  <si>
    <t xml:space="preserve">   Property, plant &amp; equipment</t>
  </si>
  <si>
    <t xml:space="preserve">   Investment properties</t>
  </si>
  <si>
    <t xml:space="preserve">   Goodwill on consolidation</t>
  </si>
  <si>
    <t>Total assets</t>
  </si>
  <si>
    <t>EQUITY AND LIABILITIES</t>
  </si>
  <si>
    <t>Equity attributable to equity holders of the parent</t>
  </si>
  <si>
    <t xml:space="preserve">   Share capital</t>
  </si>
  <si>
    <t xml:space="preserve">   Share premium</t>
  </si>
  <si>
    <t>Non-current liabilities</t>
  </si>
  <si>
    <t xml:space="preserve">   Deferred tax liabilities</t>
  </si>
  <si>
    <t>Total liabilities</t>
  </si>
  <si>
    <t>TOTAL EQUITY AND LIABILITIES</t>
  </si>
  <si>
    <t>Attributable to equity holders of the parent</t>
  </si>
  <si>
    <t>Earnings Per Share</t>
  </si>
  <si>
    <t>Operating Activities</t>
  </si>
  <si>
    <t>Investing Activities</t>
  </si>
  <si>
    <t>Financing Activities</t>
  </si>
  <si>
    <t>Net decrease in cash and cash equivalents</t>
  </si>
  <si>
    <t>Cash and cash equivalents at end of financial period</t>
  </si>
  <si>
    <t>equity</t>
  </si>
  <si>
    <r>
      <t xml:space="preserve">BINA GOODYEAR BERHAD </t>
    </r>
    <r>
      <rPr>
        <b/>
        <sz val="10"/>
        <rFont val="Times New Roman"/>
        <family val="1"/>
      </rPr>
      <t>(18645-H)</t>
    </r>
  </si>
  <si>
    <t>Depreciation</t>
  </si>
  <si>
    <t>Interest received</t>
  </si>
  <si>
    <t>Interest paid</t>
  </si>
  <si>
    <t xml:space="preserve">Property, plant and equipment </t>
  </si>
  <si>
    <t xml:space="preserve">     - additions</t>
  </si>
  <si>
    <t xml:space="preserve">     - disposal</t>
  </si>
  <si>
    <t>Proceeds from term loan and revolving credit</t>
  </si>
  <si>
    <t>Payment of finance lease liabilities</t>
  </si>
  <si>
    <t>Repayment of term loan and revolving credit</t>
  </si>
  <si>
    <t>Dividend paid</t>
  </si>
  <si>
    <t>Trade and other receivables</t>
  </si>
  <si>
    <t>Amount due from customers on contracts</t>
  </si>
  <si>
    <t>Amount due from associates</t>
  </si>
  <si>
    <t>Deposits, cash and bank balances</t>
  </si>
  <si>
    <t>(Audited)</t>
  </si>
  <si>
    <t>Trade and other payables</t>
  </si>
  <si>
    <t>Borrowings</t>
  </si>
  <si>
    <t xml:space="preserve">   Borrowings</t>
  </si>
  <si>
    <t xml:space="preserve">    Provision for taxation</t>
  </si>
  <si>
    <t>Revaluation Reserve</t>
  </si>
  <si>
    <t>Net cash generated/(used in) from operating activities</t>
  </si>
  <si>
    <t>Net cash generated/(used in) investing activities</t>
  </si>
  <si>
    <t>Cash and cash equivalents included in the condensed consolidated cash flow statement:</t>
  </si>
  <si>
    <t>Deposits with licensed banks</t>
  </si>
  <si>
    <t>Deposits held under Housing Development Accounts</t>
  </si>
  <si>
    <t>Bank overdrafts</t>
  </si>
  <si>
    <t>Fixed depsoits pledged to licensed banks</t>
  </si>
  <si>
    <t>Our principal business operations are not significantly affected by seasonality or cyclicality of operations.</t>
  </si>
  <si>
    <t>Items affecting Assets, Liabilities, Equity, Net Income or Cash Flows that are Unusual in Nature, Size and Incidence</t>
  </si>
  <si>
    <t>There were no unusual items affecting assets, liabilities, equity, net income and cash flows for the current  quarter and financial year-to-date.</t>
  </si>
  <si>
    <t>There were no changes in estimates of amounts reported in prior interim period or financial year that have a material effect in the current quarter and financial year-to-date.</t>
  </si>
  <si>
    <t>Changes in Equity/Debt Securities</t>
  </si>
  <si>
    <t>Segmental Reporting</t>
  </si>
  <si>
    <t>Construction</t>
  </si>
  <si>
    <t>&amp; Related</t>
  </si>
  <si>
    <t>Activities</t>
  </si>
  <si>
    <t xml:space="preserve">Property </t>
  </si>
  <si>
    <t>Rental of</t>
  </si>
  <si>
    <t>Machinery &amp;</t>
  </si>
  <si>
    <t xml:space="preserve"> Equipment</t>
  </si>
  <si>
    <t>Manufacturing</t>
  </si>
  <si>
    <t>Segment result</t>
  </si>
  <si>
    <t>Investment and other income</t>
  </si>
  <si>
    <t>Impairment losses</t>
  </si>
  <si>
    <t>Operating Expenses</t>
  </si>
  <si>
    <t>Development expenditure</t>
  </si>
  <si>
    <t>The valuation of property, plant and equipment has been brought forward without amendment from the latest audited financial statements.</t>
  </si>
  <si>
    <t>ADDITIONAL INFORMATION AS REQUIRED BY PARAGRAPH 9.22 OF BURSA MALAYSIA LISTING REQUIREMENT</t>
  </si>
  <si>
    <t>A)</t>
  </si>
  <si>
    <t>B)</t>
  </si>
  <si>
    <t>C)</t>
  </si>
  <si>
    <t>D)</t>
  </si>
  <si>
    <t>E)</t>
  </si>
  <si>
    <t>F)</t>
  </si>
  <si>
    <t>G)</t>
  </si>
  <si>
    <t>H)</t>
  </si>
  <si>
    <t>I)</t>
  </si>
  <si>
    <t>J)</t>
  </si>
  <si>
    <t>K)</t>
  </si>
  <si>
    <t>L)</t>
  </si>
  <si>
    <t>Change</t>
  </si>
  <si>
    <t>%</t>
  </si>
  <si>
    <t>Current</t>
  </si>
  <si>
    <t>Quarter</t>
  </si>
  <si>
    <t>Immediate</t>
  </si>
  <si>
    <t>Preceding</t>
  </si>
  <si>
    <t>Material Changes in Profit Before Tax in the Current Quarter as compared with the Immediate Preceding Quarter</t>
  </si>
  <si>
    <t>Description</t>
  </si>
  <si>
    <t>Turnover</t>
  </si>
  <si>
    <t>Prospects for the Current Financial Year</t>
  </si>
  <si>
    <t>Profit Forecast</t>
  </si>
  <si>
    <t>The Group did not issue any profit forecast during the current quarter and financial year-to-date.</t>
  </si>
  <si>
    <t>Year-To-Date</t>
  </si>
  <si>
    <t>Malaysian Income Tax</t>
  </si>
  <si>
    <t>Under/(over) provision for previous years</t>
  </si>
  <si>
    <t>Transfer to/(from) deferred tax</t>
  </si>
  <si>
    <t>Quoted securities</t>
  </si>
  <si>
    <t>Hire Purchase</t>
  </si>
  <si>
    <t>Adjustments:</t>
  </si>
  <si>
    <t>Receivables</t>
  </si>
  <si>
    <t>Payables</t>
  </si>
  <si>
    <t>Cash generated from/(absorbed by) operation</t>
  </si>
  <si>
    <t>Taxation paid</t>
  </si>
  <si>
    <t>Net cash from/(used in) financing activities</t>
  </si>
  <si>
    <t>Bank guarantee</t>
  </si>
  <si>
    <t>Corporate guarantee</t>
  </si>
  <si>
    <t>Issued to project principals as performance bond to guarantee the construction and completion of projects undertaken by the Group.</t>
  </si>
  <si>
    <t>In favour of suppliers of goods for credit terms and contract performance granted to the Group and in favour of financial institutions for banking facilities granted to its subsidiaries.</t>
  </si>
  <si>
    <t>Investment properties</t>
  </si>
  <si>
    <t>Tax credit/refund</t>
  </si>
  <si>
    <t>Term Loan</t>
  </si>
  <si>
    <t>Fixed deposits pledged with licensed bank</t>
  </si>
  <si>
    <t>Profit/(loss) before tax</t>
  </si>
  <si>
    <t>Amortisation of prepaid lease payment</t>
  </si>
  <si>
    <t xml:space="preserve">   Pepaid lease payment</t>
  </si>
  <si>
    <t>Net (Loss) / Profit before taxation</t>
  </si>
  <si>
    <t>- Increase/(decrease) during the financial year-to-date</t>
  </si>
  <si>
    <t>Operating  profit / (loss)</t>
  </si>
  <si>
    <t>Material  Subsequent Events</t>
  </si>
  <si>
    <t>Profit/(loss) for the period</t>
  </si>
  <si>
    <t>There was no dividend paid during the current quarter.</t>
  </si>
  <si>
    <t>Profit / (loss)  before tax</t>
  </si>
  <si>
    <t>Profit / (loss) for the period</t>
  </si>
  <si>
    <t>Loss / (gain) on disposal of investment properties</t>
  </si>
  <si>
    <t>Loss / (gain) on disposal of property, plant and equipment</t>
  </si>
  <si>
    <t>Operating (loss) / profit before working capital changes</t>
  </si>
  <si>
    <t>Allowance for doubtful debts</t>
  </si>
  <si>
    <t xml:space="preserve">CURRENT YEAR QUARTER </t>
  </si>
  <si>
    <t xml:space="preserve">CURRENT YEAR TO DATE </t>
  </si>
  <si>
    <t>-</t>
  </si>
  <si>
    <t>The audit report for the Group's preceding financial year was qualified.</t>
  </si>
  <si>
    <t>Tax refund</t>
  </si>
  <si>
    <t>30/06/11</t>
  </si>
  <si>
    <t>Addition of prepaid land lease payment</t>
  </si>
  <si>
    <t>Proceed from disposal of investment in subsidiary company</t>
  </si>
  <si>
    <t>Proceeds from issuance of Share Capital</t>
  </si>
  <si>
    <t>There were no material subsequent events to the end of the current quarter up to date of announcement that have not been reflected in the financial statements for the current quarter and financial year-to-date.</t>
  </si>
  <si>
    <t>As at 1 July 2011</t>
  </si>
  <si>
    <t>There were no issuances and repayment of debt and equity securities, share buybacks, share cancellations, shares held as treasury shares and resale of treasury shares during the current quarter and financial year-to-date.</t>
  </si>
  <si>
    <t>There were no changes in the composition of the Group for the current quarter and financial year-to-date.</t>
  </si>
  <si>
    <t>The changes in contingent liabilities since 30 June 2011 are as follows:</t>
  </si>
  <si>
    <t>- As at 1 July 2011</t>
  </si>
  <si>
    <t>There were no sales or disposal of unquoted investment and/or properties in the current quarter.</t>
  </si>
  <si>
    <t>There were no corporate proposals announced in the current quarter and financial year-to-date.</t>
  </si>
  <si>
    <t>There was no material litigation case since the end of financial year 30 June 2011.</t>
  </si>
  <si>
    <t>Finance income</t>
  </si>
  <si>
    <t xml:space="preserve">Finance income </t>
  </si>
  <si>
    <t xml:space="preserve">CONDENSED CONSOLIDATED STATEMENT OF COMPREHENSIVE INCOME </t>
  </si>
  <si>
    <t>(The condensed consolidated statement of comprehensive income should be read in conjunction with the audited financial statements for the financial year ended 30 June 2011 and the accompanying explanatory notes attached to this interim financial report)</t>
  </si>
  <si>
    <t>CONDENSED CONSOLIDATED STATEMENT OF FINANCIAL POSITION</t>
  </si>
  <si>
    <t>CONDENSED CONSOLIDATED STATEMENT OF FINANCIAL POSITION cont'd</t>
  </si>
  <si>
    <t>CONDENSED CONSOLIDATED STATEMENT OF CASH FLOWS</t>
  </si>
  <si>
    <t xml:space="preserve"> CONDENSED CONSOLIDATED STATEMENT OF CHANGES IN EQUITY</t>
  </si>
  <si>
    <t>Total comprehensive (loss) / profit for the period</t>
  </si>
  <si>
    <t xml:space="preserve">        Non-</t>
  </si>
  <si>
    <t xml:space="preserve">   Non-controlling interest</t>
  </si>
  <si>
    <t>Profit/(Loss) attributable to:</t>
  </si>
  <si>
    <t>Earnings /(Loss) per share attributable to equity holders of the parent (sen)</t>
  </si>
  <si>
    <t>(The condensed consolidated statement of financial position should be read in conjunction with the audited financial statements for the financial year ended 30 June 2011 and the accompanying explanatory notes attached to this interim financial report)</t>
  </si>
  <si>
    <t>(The condensed consolidated statement of cash flows should be read in conjunction with the audited financial statements for the financial year ended 30 June 2011 and the accompanying explanatory notes attached to this interim financial report)</t>
  </si>
  <si>
    <t>controlling interest</t>
  </si>
  <si>
    <t>(The condensed consolidated statement of changes in equity should be read in conjunction with the audited financial statements for the financial year ended 30 June 2011 and the accompanying explanatory notes attached to this interim financial report)</t>
  </si>
  <si>
    <t xml:space="preserve">The interim financial statements are unaudited and  have been prepared in accordance with the requirements of Financial Reporting Standard ("FRS")  134 “Interim Financial Reporting” and the applicable disclosure provisions of the Listing Requirements of Bursa Malaysia Securities Berhad. </t>
  </si>
  <si>
    <t>The interim financial statements should be read in conjunction with the audited financial statements of the Group for the financial year ended 30 June 2011.  These explanatory notes attached to the interim financial statements provide an explanation of events and transactions that are significant to an understanding of the changes in the financial position and performance of the Group since the financial year ended 30 June 2011.</t>
  </si>
  <si>
    <t>The significant accounting policies adopted in the unaudited interim financial statements are consistent with those adopted in the Group's audited financial statements for the financial year ended 30 June 2011 except for the adoption of the following new and revised standards, amendments and interpretations that are effective for financial period from 1 July 2011 :</t>
  </si>
  <si>
    <t>- Limited Exemption from Comparative FRS 7 Disclosures for First-time Adopters</t>
  </si>
  <si>
    <t>- Additional Exemption for First-time Adopters</t>
  </si>
  <si>
    <t>Amendments to FRS 2, Group Cash-settled Share Based Payment Transactions</t>
  </si>
  <si>
    <t>Amendments to FRS 7, Financial Instruments : Disclosures - Improving Disclosures about Financial Instruments</t>
  </si>
  <si>
    <t>Improvements to FRSs (2010)</t>
  </si>
  <si>
    <t>IC Interpretation 4, Determining whether an Arrangement contains a Lease</t>
  </si>
  <si>
    <t>IC Interpretation 18, Transfers of Assets from Customers</t>
  </si>
  <si>
    <t>IC Interpretation 19, Extinguishing Financial Liabilities with Equity Instruments</t>
  </si>
  <si>
    <t>Amendments to IC Interpretation 14, Prepayments of a Minimum Funding Requirement</t>
  </si>
  <si>
    <t xml:space="preserve">The adoption of above standards, amendments and interpretation has no material impact on the financial statements to the Group. </t>
  </si>
  <si>
    <t>Amendments to FRS 1, First-time Adoption of Financial Reporting Standards</t>
  </si>
  <si>
    <t xml:space="preserve">   Retained profits/(Accumulated loss)</t>
  </si>
  <si>
    <t>Retained Profits  /  (Accumulated loss)</t>
  </si>
  <si>
    <t>INDIVIDUAL QUARTER (Q4)</t>
  </si>
  <si>
    <t>CUMULATIVE QUARTER (12 Mths)</t>
  </si>
  <si>
    <t>Interim report for the financial period ended 30 June 2012</t>
  </si>
  <si>
    <t>30/06/12</t>
  </si>
  <si>
    <t>CONTINUING OPERATIONS</t>
  </si>
  <si>
    <t>DISCONTINUED OPERATIONS</t>
  </si>
  <si>
    <t>Profit for the year from discountinued operation, net of tax</t>
  </si>
  <si>
    <t>Loss on disposal of investment in subsidiary company</t>
  </si>
  <si>
    <t>Profit / (loss) for the period from continuing operations</t>
  </si>
  <si>
    <t>12 Months Ended 30 June 2012</t>
  </si>
  <si>
    <t>As at 30 June 2012</t>
  </si>
  <si>
    <t>As at 30 June 2011</t>
  </si>
  <si>
    <t>Disposal of a subsidiary</t>
  </si>
  <si>
    <t>Issuance of shares</t>
  </si>
  <si>
    <t>As at 1 July 2010 (Restated)</t>
  </si>
  <si>
    <t>12 Months Ended</t>
  </si>
  <si>
    <t>(Loss)/profit before taxation from continuing operations</t>
  </si>
  <si>
    <t>(Loss)/profit before taxation from discontinued operations</t>
  </si>
  <si>
    <t>Impairment loss on trade receivables</t>
  </si>
  <si>
    <t>Impairment loss on investment in associated company</t>
  </si>
  <si>
    <t>12 Months Ended 30 June 2011</t>
  </si>
  <si>
    <t>Loss on disposal of investment</t>
  </si>
  <si>
    <t>- As at 30 June 2012</t>
  </si>
  <si>
    <t>The Group borrowings as at 30 June 2012 are as follows:</t>
  </si>
  <si>
    <t xml:space="preserve">PRECEDING YEAR CORRESPONDING PERIOD          (Audited)                </t>
  </si>
  <si>
    <t>PRECEDING YEAR  CORRESPONDING QUARTER       (Audited)</t>
  </si>
  <si>
    <t>(Unaudited)</t>
  </si>
  <si>
    <t xml:space="preserve">CONDENSED CONSOLIDATED INCOME STATEMENT </t>
  </si>
  <si>
    <t>(The condensed consolidated income statement should be read in conjunction with the audited financial statements for the financial year ended 30 June 2011 and the accompanying explanatory notes attached to this interim financial report)</t>
  </si>
  <si>
    <t>Other comprehensive income</t>
  </si>
  <si>
    <t>Total comprehensive income/(loss) attributable to:</t>
  </si>
  <si>
    <t>Total comprehensive income/(loss)</t>
  </si>
  <si>
    <t>Property, plant and equipment written off</t>
  </si>
  <si>
    <t>There were no dividends declared by the Group in the current quarter under review.</t>
  </si>
  <si>
    <t>Written Back of Impairment loss</t>
  </si>
  <si>
    <t>The basic earnings per share has been calculated based on consolidated loss after taxation and minority interest of RM 38,577,870 (FY 2011: loss RM19,327,055) and on the weighted average number of shares in issue during the period of 50,879,800 (FY 2011: 46,348,403).</t>
  </si>
  <si>
    <t>28 Aug 2012</t>
  </si>
  <si>
    <t>During the quarter under review, turnover increased by 1.48% to RM72.52 million compared to preceding year corresponding quarter. The group registered a loss before tax RM13.87million compared to a loss of RM9.56 million for the preceding year corresponding quarter. The loss recorded is due to a provision of RM15.36 million for claims on three completed projects which management deems may not be recoverable.</t>
  </si>
  <si>
    <t>The Group recorded turnover of RM72.52 million and loss before tax of RM13.87 million for the current quarter as compared to RM31.64 million and loss before tax of  RM21.67 million in the immediate preceding quarter. The loss in the immediate preceding quarter includes a provision for non recoverable claims of RM17million as announced then.</t>
  </si>
  <si>
    <t>Deposit written off/(back)</t>
  </si>
  <si>
    <t>14)</t>
  </si>
  <si>
    <t>Realised and Unrealised Retained Earnings</t>
  </si>
  <si>
    <t>The retained earnings as at 30 June 2012 are analysed as follows:</t>
  </si>
  <si>
    <t xml:space="preserve">Realised </t>
  </si>
  <si>
    <t>Unrealised</t>
  </si>
  <si>
    <t>Total retained earnings</t>
  </si>
  <si>
    <t>M)</t>
  </si>
  <si>
    <t>Significant Related Party Transactions</t>
  </si>
  <si>
    <t>The Group has significant related party transactions with companies in which certain directors of the Company have</t>
  </si>
  <si>
    <t>interest, as follows:</t>
  </si>
  <si>
    <t>With company in which certain</t>
  </si>
  <si>
    <t>Directors of the Company, have interests:</t>
  </si>
  <si>
    <t>Seranta Machinery and Equipment Sdn Bhd</t>
  </si>
  <si>
    <t>Amendments to FRS 101, Presentation Financial Statements</t>
  </si>
  <si>
    <t>Amendments to FRS 128, Investments in Associates</t>
  </si>
  <si>
    <t>Amendments to FRS 131, Interests in Joint Ventures</t>
  </si>
  <si>
    <t>Amendments to FRS 134, Interim Financial Reporting</t>
  </si>
  <si>
    <t>Amendments to FRS 139, Financial Instruments: Recognition and Measurement</t>
  </si>
  <si>
    <t>FRS 124, Related Party Disclosures (revised)</t>
  </si>
  <si>
    <t>IC Interpretation 15, Agreements for the Construction of Real Estate</t>
  </si>
  <si>
    <t>Basis of Preparation</t>
  </si>
  <si>
    <t>The Group is actively looking for construction projects to improve its revenue and profitability.</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</si>
</sst>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dd\ mmmm\ yyyy"/>
    <numFmt numFmtId="181" formatCode="&quot;Yes&quot;;&quot;Yes&quot;;&quot;No&quot;"/>
    <numFmt numFmtId="182" formatCode="&quot;True&quot;;&quot;True&quot;;&quot;False&quot;"/>
    <numFmt numFmtId="183" formatCode="&quot;On&quot;;&quot;On&quot;;&quot;Off&quot;"/>
    <numFmt numFmtId="184" formatCode="0.0%"/>
    <numFmt numFmtId="185" formatCode="0.0"/>
    <numFmt numFmtId="186" formatCode="#,##0.0_);[Red]\(#,##0.0\)"/>
    <numFmt numFmtId="187" formatCode="_(* #,##0.0_);_(* \(#,##0.0\);_(* &quot;-&quot;?_);_(@_)"/>
    <numFmt numFmtId="188" formatCode="0.0000000"/>
    <numFmt numFmtId="189" formatCode="0.000000"/>
    <numFmt numFmtId="190" formatCode="0.00000"/>
    <numFmt numFmtId="191" formatCode="0.0000"/>
    <numFmt numFmtId="192" formatCode="0.000"/>
    <numFmt numFmtId="193" formatCode="0.000000000"/>
    <numFmt numFmtId="194" formatCode="0.0000000000"/>
    <numFmt numFmtId="195" formatCode="0.00000000"/>
    <numFmt numFmtId="196" formatCode="0.000%"/>
    <numFmt numFmtId="197" formatCode="0.0000%"/>
    <numFmt numFmtId="198" formatCode="mm/dd/yy"/>
    <numFmt numFmtId="199" formatCode="_(* #,##0.0_);_(* \(#,##0.0\);_(* &quot;-&quot;_);_(@_)"/>
    <numFmt numFmtId="200" formatCode="_(* #,##0.00_);_(* \(#,##0.00\);_(* &quot;-&quot;_);_(@_)"/>
    <numFmt numFmtId="201" formatCode="_(* #,##0.000_);_(* \(#,##0.000\);_(* &quot;-&quot;???_);_(@_)"/>
    <numFmt numFmtId="202" formatCode="0.00_);\(0.00\)"/>
    <numFmt numFmtId="203" formatCode="dd/mm/yy"/>
  </numFmts>
  <fonts count="20">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b/>
      <sz val="9"/>
      <name val="Times New Roman"/>
      <family val="1"/>
    </font>
    <font>
      <sz val="8.5"/>
      <name val="Times New Roman"/>
      <family val="1"/>
    </font>
    <font>
      <sz val="9"/>
      <name val="Arial"/>
      <family val="0"/>
    </font>
    <font>
      <b/>
      <sz val="9"/>
      <name val="Arial"/>
      <family val="0"/>
    </font>
    <font>
      <i/>
      <sz val="9"/>
      <name val="Times New Roman"/>
      <family val="1"/>
    </font>
    <font>
      <b/>
      <sz val="8"/>
      <name val="Times New Roman"/>
      <family val="1"/>
    </font>
    <font>
      <u val="single"/>
      <sz val="9"/>
      <color indexed="12"/>
      <name val="Arial"/>
      <family val="0"/>
    </font>
    <font>
      <u val="single"/>
      <sz val="9"/>
      <color indexed="36"/>
      <name val="Arial"/>
      <family val="0"/>
    </font>
    <font>
      <b/>
      <u val="single"/>
      <sz val="10"/>
      <name val="Times New Roman"/>
      <family val="1"/>
    </font>
    <font>
      <u val="single"/>
      <sz val="9"/>
      <name val="Times New Roman"/>
      <family val="1"/>
    </font>
    <font>
      <b/>
      <sz val="10"/>
      <name val="Terminal"/>
      <family val="3"/>
    </font>
    <font>
      <u val="single"/>
      <sz val="10"/>
      <name val="Times New Roman"/>
      <family val="1"/>
    </font>
    <font>
      <sz val="10"/>
      <name val="Tahoma"/>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9">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383">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179" fontId="1" fillId="0" borderId="0" xfId="15" applyNumberFormat="1" applyFont="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Border="1" applyAlignment="1">
      <alignment/>
    </xf>
    <xf numFmtId="0" fontId="3" fillId="0" borderId="0" xfId="0" applyFont="1" applyFill="1" applyAlignment="1">
      <alignment/>
    </xf>
    <xf numFmtId="0" fontId="1" fillId="0" borderId="0" xfId="0" applyFont="1" applyFill="1" applyAlignment="1">
      <alignment/>
    </xf>
    <xf numFmtId="179" fontId="1" fillId="0" borderId="0" xfId="15" applyNumberFormat="1" applyFont="1" applyFill="1" applyAlignment="1">
      <alignment/>
    </xf>
    <xf numFmtId="0" fontId="7" fillId="0" borderId="0" xfId="0" applyFont="1" applyAlignment="1">
      <alignment horizontal="center"/>
    </xf>
    <xf numFmtId="0" fontId="2" fillId="0" borderId="0" xfId="0" applyFont="1" applyAlignment="1">
      <alignment/>
    </xf>
    <xf numFmtId="0" fontId="7" fillId="0" borderId="0" xfId="0" applyFont="1" applyAlignment="1">
      <alignment horizontal="right" vertical="top" wrapText="1"/>
    </xf>
    <xf numFmtId="0" fontId="7" fillId="0" borderId="0" xfId="0" applyFont="1" applyAlignment="1">
      <alignment horizontal="right"/>
    </xf>
    <xf numFmtId="0" fontId="8" fillId="0" borderId="0" xfId="0" applyFont="1" applyAlignment="1">
      <alignment/>
    </xf>
    <xf numFmtId="0" fontId="2" fillId="0" borderId="0" xfId="0" applyFont="1" applyAlignment="1">
      <alignment vertical="center"/>
    </xf>
    <xf numFmtId="179" fontId="2" fillId="0" borderId="0" xfId="15" applyNumberFormat="1" applyFont="1" applyAlignment="1">
      <alignment/>
    </xf>
    <xf numFmtId="0" fontId="2" fillId="0" borderId="0" xfId="0" applyFont="1" applyAlignment="1">
      <alignment vertical="top"/>
    </xf>
    <xf numFmtId="0" fontId="9" fillId="0" borderId="0" xfId="0" applyFont="1" applyAlignment="1">
      <alignment/>
    </xf>
    <xf numFmtId="0" fontId="6" fillId="0" borderId="0" xfId="0" applyFont="1" applyBorder="1" applyAlignment="1">
      <alignment horizontal="center"/>
    </xf>
    <xf numFmtId="0" fontId="7" fillId="0" borderId="0" xfId="0" applyFont="1" applyAlignment="1">
      <alignment vertical="top" wrapText="1"/>
    </xf>
    <xf numFmtId="14" fontId="7" fillId="0" borderId="0" xfId="0" applyNumberFormat="1" applyFont="1" applyAlignment="1">
      <alignment horizontal="center"/>
    </xf>
    <xf numFmtId="0" fontId="7" fillId="0" borderId="0" xfId="0" applyFont="1" applyAlignment="1">
      <alignment/>
    </xf>
    <xf numFmtId="0" fontId="2" fillId="0" borderId="0" xfId="0" applyFont="1" applyBorder="1" applyAlignment="1">
      <alignment/>
    </xf>
    <xf numFmtId="0" fontId="12" fillId="0" borderId="0" xfId="0" applyFont="1" applyAlignment="1">
      <alignment horizontal="right"/>
    </xf>
    <xf numFmtId="0" fontId="1" fillId="0" borderId="0" xfId="0" applyFont="1" applyFill="1" applyBorder="1" applyAlignment="1">
      <alignment/>
    </xf>
    <xf numFmtId="0" fontId="7" fillId="0" borderId="0" xfId="0" applyFont="1" applyFill="1" applyAlignment="1">
      <alignment horizontal="right" vertical="top" wrapText="1"/>
    </xf>
    <xf numFmtId="14" fontId="7" fillId="0" borderId="0" xfId="0" applyNumberFormat="1" applyFont="1" applyFill="1" applyAlignment="1">
      <alignment horizontal="right"/>
    </xf>
    <xf numFmtId="0" fontId="7" fillId="0" borderId="0" xfId="0" applyFont="1" applyFill="1" applyAlignment="1">
      <alignment horizontal="right"/>
    </xf>
    <xf numFmtId="179" fontId="7" fillId="0" borderId="0" xfId="15" applyNumberFormat="1" applyFont="1" applyFill="1" applyAlignment="1">
      <alignment/>
    </xf>
    <xf numFmtId="0" fontId="2" fillId="0" borderId="0" xfId="0" applyFont="1" applyFill="1" applyAlignment="1">
      <alignment/>
    </xf>
    <xf numFmtId="0" fontId="1" fillId="0" borderId="0" xfId="0" applyFont="1" applyFill="1" applyBorder="1" applyAlignment="1">
      <alignment/>
    </xf>
    <xf numFmtId="0" fontId="12" fillId="0" borderId="0" xfId="0" applyFont="1" applyFill="1" applyAlignment="1">
      <alignment horizontal="right"/>
    </xf>
    <xf numFmtId="179" fontId="7" fillId="0" borderId="0" xfId="15" applyNumberFormat="1"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right"/>
    </xf>
    <xf numFmtId="0" fontId="1" fillId="0" borderId="0" xfId="0" applyFont="1" applyFill="1" applyAlignment="1">
      <alignment/>
    </xf>
    <xf numFmtId="179" fontId="2" fillId="0" borderId="0" xfId="0" applyNumberFormat="1" applyFont="1" applyAlignment="1">
      <alignment/>
    </xf>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Alignment="1">
      <alignment/>
    </xf>
    <xf numFmtId="0" fontId="6" fillId="0" borderId="0" xfId="0" applyFont="1" applyFill="1" applyAlignment="1">
      <alignment/>
    </xf>
    <xf numFmtId="0" fontId="3" fillId="0" borderId="0" xfId="0" applyFont="1" applyFill="1" applyBorder="1" applyAlignment="1">
      <alignment/>
    </xf>
    <xf numFmtId="0" fontId="2" fillId="0" borderId="0" xfId="0" applyFont="1" applyBorder="1" applyAlignment="1">
      <alignment vertical="center"/>
    </xf>
    <xf numFmtId="0" fontId="3" fillId="0" borderId="0" xfId="0" applyNumberFormat="1" applyFont="1" applyAlignment="1">
      <alignment horizontal="left"/>
    </xf>
    <xf numFmtId="0" fontId="1" fillId="0" borderId="0" xfId="0" applyNumberFormat="1" applyFont="1" applyAlignment="1">
      <alignment horizontal="left"/>
    </xf>
    <xf numFmtId="179" fontId="2" fillId="0" borderId="0" xfId="15" applyNumberFormat="1" applyFont="1" applyFill="1" applyAlignment="1">
      <alignment/>
    </xf>
    <xf numFmtId="43" fontId="2" fillId="0" borderId="0" xfId="15" applyFont="1" applyFill="1" applyAlignment="1">
      <alignment/>
    </xf>
    <xf numFmtId="0" fontId="7" fillId="0" borderId="0" xfId="0" applyFont="1" applyAlignment="1">
      <alignment horizontal="left"/>
    </xf>
    <xf numFmtId="0" fontId="6" fillId="0" borderId="0" xfId="21">
      <alignment/>
      <protection/>
    </xf>
    <xf numFmtId="0" fontId="2" fillId="0" borderId="0" xfId="21" applyFont="1">
      <alignment/>
      <protection/>
    </xf>
    <xf numFmtId="0" fontId="7" fillId="0" borderId="0" xfId="0" applyFont="1" applyAlignment="1" quotePrefix="1">
      <alignment vertical="top" wrapText="1"/>
    </xf>
    <xf numFmtId="0" fontId="1" fillId="0" borderId="0" xfId="0" applyFont="1" applyFill="1" applyAlignment="1">
      <alignment wrapText="1"/>
    </xf>
    <xf numFmtId="0" fontId="1" fillId="0" borderId="0" xfId="0" applyNumberFormat="1" applyFont="1" applyAlignment="1">
      <alignment horizontal="left" wrapText="1"/>
    </xf>
    <xf numFmtId="0" fontId="2" fillId="0" borderId="0" xfId="0" applyFont="1" applyBorder="1" applyAlignment="1">
      <alignment wrapText="1"/>
    </xf>
    <xf numFmtId="0" fontId="7" fillId="0" borderId="0" xfId="0" applyNumberFormat="1" applyFont="1" applyAlignment="1">
      <alignment horizontal="left" vertical="center" wrapText="1"/>
    </xf>
    <xf numFmtId="0" fontId="10" fillId="0" borderId="0" xfId="0" applyFont="1" applyAlignment="1">
      <alignment vertical="center"/>
    </xf>
    <xf numFmtId="0" fontId="7" fillId="0" borderId="0" xfId="0" applyFont="1" applyAlignment="1">
      <alignment wrapText="1"/>
    </xf>
    <xf numFmtId="0" fontId="2" fillId="0" borderId="0" xfId="21" applyFont="1" applyAlignment="1">
      <alignment wrapText="1"/>
      <protection/>
    </xf>
    <xf numFmtId="179" fontId="3" fillId="0" borderId="0" xfId="15" applyNumberFormat="1" applyFont="1" applyFill="1" applyBorder="1" applyAlignment="1">
      <alignment horizontal="right"/>
    </xf>
    <xf numFmtId="0" fontId="3" fillId="0" borderId="0" xfId="0" applyFont="1" applyFill="1" applyAlignment="1">
      <alignment wrapText="1"/>
    </xf>
    <xf numFmtId="15" fontId="7" fillId="0" borderId="0" xfId="0" applyNumberFormat="1" applyFont="1" applyFill="1" applyAlignment="1" quotePrefix="1">
      <alignment horizontal="right"/>
    </xf>
    <xf numFmtId="14" fontId="7" fillId="0" borderId="0" xfId="0" applyNumberFormat="1" applyFont="1" applyAlignment="1" quotePrefix="1">
      <alignment horizontal="right"/>
    </xf>
    <xf numFmtId="0" fontId="15" fillId="0" borderId="0" xfId="0" applyFont="1" applyFill="1" applyBorder="1" applyAlignment="1">
      <alignment horizontal="left"/>
    </xf>
    <xf numFmtId="179" fontId="1" fillId="0" borderId="0" xfId="15" applyNumberFormat="1" applyFont="1" applyFill="1" applyBorder="1" applyAlignment="1">
      <alignment horizontal="right"/>
    </xf>
    <xf numFmtId="0" fontId="1" fillId="0" borderId="0" xfId="0" applyFont="1" applyFill="1" applyBorder="1" applyAlignment="1">
      <alignment horizontal="right"/>
    </xf>
    <xf numFmtId="14" fontId="7" fillId="0" borderId="0" xfId="0" applyNumberFormat="1" applyFont="1" applyFill="1" applyAlignment="1" quotePrefix="1">
      <alignment horizontal="right"/>
    </xf>
    <xf numFmtId="179" fontId="2" fillId="0" borderId="0" xfId="15" applyNumberFormat="1" applyFont="1" applyFill="1" applyBorder="1" applyAlignment="1">
      <alignment/>
    </xf>
    <xf numFmtId="179" fontId="2" fillId="0" borderId="0" xfId="15" applyNumberFormat="1" applyFont="1" applyAlignment="1">
      <alignment/>
    </xf>
    <xf numFmtId="14" fontId="7" fillId="0" borderId="0" xfId="0" applyNumberFormat="1" applyFont="1" applyFill="1" applyBorder="1" applyAlignment="1">
      <alignment horizontal="right"/>
    </xf>
    <xf numFmtId="0" fontId="7" fillId="0" borderId="0" xfId="0" applyFont="1" applyFill="1" applyBorder="1" applyAlignment="1">
      <alignment horizontal="right"/>
    </xf>
    <xf numFmtId="0" fontId="2" fillId="0" borderId="0" xfId="0" applyFont="1" applyAlignment="1">
      <alignment horizontal="left"/>
    </xf>
    <xf numFmtId="0" fontId="2" fillId="0" borderId="0" xfId="0" applyFont="1" applyAlignment="1">
      <alignment horizontal="left" indent="1"/>
    </xf>
    <xf numFmtId="0" fontId="6" fillId="0" borderId="0" xfId="21" applyBorder="1">
      <alignment/>
      <protection/>
    </xf>
    <xf numFmtId="0" fontId="11" fillId="0" borderId="0" xfId="0" applyFont="1" applyAlignment="1" quotePrefix="1">
      <alignment vertical="top" wrapText="1"/>
    </xf>
    <xf numFmtId="179" fontId="2" fillId="0" borderId="0" xfId="15" applyNumberFormat="1" applyFont="1" applyAlignment="1" applyProtection="1" quotePrefix="1">
      <alignment horizontal="left"/>
      <protection/>
    </xf>
    <xf numFmtId="179" fontId="2" fillId="0" borderId="0" xfId="15" applyNumberFormat="1" applyFont="1" applyAlignment="1" applyProtection="1">
      <alignment horizontal="left"/>
      <protection/>
    </xf>
    <xf numFmtId="43" fontId="2" fillId="0" borderId="0" xfId="0" applyNumberFormat="1" applyFont="1" applyAlignment="1">
      <alignment horizontal="left"/>
    </xf>
    <xf numFmtId="179" fontId="2" fillId="0" borderId="0" xfId="15" applyNumberFormat="1" applyFont="1" applyAlignment="1" quotePrefix="1">
      <alignment horizontal="left"/>
    </xf>
    <xf numFmtId="0" fontId="16" fillId="0" borderId="0" xfId="0" applyFont="1" applyAlignment="1">
      <alignment/>
    </xf>
    <xf numFmtId="0" fontId="6" fillId="0" borderId="0" xfId="21" applyFont="1">
      <alignment/>
      <protection/>
    </xf>
    <xf numFmtId="43" fontId="3" fillId="0" borderId="0" xfId="0" applyNumberFormat="1" applyFont="1" applyFill="1" applyBorder="1" applyAlignment="1">
      <alignment horizontal="right"/>
    </xf>
    <xf numFmtId="0" fontId="2" fillId="0" borderId="0" xfId="0" applyFont="1" applyBorder="1" applyAlignment="1">
      <alignment/>
    </xf>
    <xf numFmtId="0" fontId="2" fillId="0" borderId="0" xfId="0" applyNumberFormat="1" applyFont="1" applyAlignment="1">
      <alignment horizontal="left"/>
    </xf>
    <xf numFmtId="0" fontId="7" fillId="0" borderId="0" xfId="0" applyNumberFormat="1" applyFont="1" applyAlignment="1">
      <alignment horizontal="left" wrapText="1"/>
    </xf>
    <xf numFmtId="0" fontId="10" fillId="0" borderId="0" xfId="0" applyFont="1" applyAlignment="1">
      <alignment/>
    </xf>
    <xf numFmtId="0" fontId="2" fillId="0" borderId="0" xfId="0" applyFont="1" applyAlignment="1">
      <alignment/>
    </xf>
    <xf numFmtId="0" fontId="2" fillId="0" borderId="0" xfId="0" applyFont="1" applyAlignment="1">
      <alignment horizontal="left" wrapText="1"/>
    </xf>
    <xf numFmtId="179" fontId="7" fillId="0" borderId="0" xfId="15" applyNumberFormat="1" applyFont="1" applyFill="1" applyAlignment="1">
      <alignment/>
    </xf>
    <xf numFmtId="0" fontId="2" fillId="0" borderId="0" xfId="0" applyFont="1" applyFill="1" applyAlignment="1">
      <alignment horizontal="left" wrapText="1" indent="1"/>
    </xf>
    <xf numFmtId="0" fontId="2" fillId="0" borderId="0" xfId="0" applyFont="1" applyFill="1" applyAlignment="1">
      <alignment wrapText="1"/>
    </xf>
    <xf numFmtId="179" fontId="2" fillId="0" borderId="0" xfId="15" applyNumberFormat="1" applyFont="1" applyFill="1" applyAlignment="1">
      <alignment/>
    </xf>
    <xf numFmtId="43" fontId="7" fillId="0" borderId="0" xfId="15" applyFont="1" applyFill="1" applyAlignment="1">
      <alignment horizontal="right"/>
    </xf>
    <xf numFmtId="41" fontId="1" fillId="0" borderId="0" xfId="0" applyNumberFormat="1" applyFont="1" applyFill="1" applyAlignment="1">
      <alignment/>
    </xf>
    <xf numFmtId="41" fontId="3" fillId="0" borderId="0" xfId="0" applyNumberFormat="1" applyFont="1" applyFill="1" applyBorder="1" applyAlignment="1">
      <alignment horizontal="right"/>
    </xf>
    <xf numFmtId="41" fontId="7" fillId="0" borderId="0" xfId="0" applyNumberFormat="1" applyFont="1" applyFill="1" applyAlignment="1">
      <alignment horizontal="right"/>
    </xf>
    <xf numFmtId="41" fontId="2" fillId="0" borderId="0" xfId="15" applyNumberFormat="1" applyFont="1" applyFill="1" applyAlignment="1">
      <alignment/>
    </xf>
    <xf numFmtId="41" fontId="2" fillId="0" borderId="1" xfId="15" applyNumberFormat="1" applyFont="1" applyFill="1" applyBorder="1" applyAlignment="1">
      <alignment/>
    </xf>
    <xf numFmtId="41" fontId="2" fillId="0" borderId="0" xfId="15" applyNumberFormat="1" applyFont="1" applyFill="1" applyBorder="1" applyAlignment="1">
      <alignment/>
    </xf>
    <xf numFmtId="41" fontId="2" fillId="0" borderId="2" xfId="15" applyNumberFormat="1" applyFont="1" applyFill="1" applyBorder="1" applyAlignment="1">
      <alignment/>
    </xf>
    <xf numFmtId="41" fontId="2" fillId="0" borderId="3" xfId="15" applyNumberFormat="1" applyFont="1" applyFill="1" applyBorder="1" applyAlignment="1">
      <alignment/>
    </xf>
    <xf numFmtId="41" fontId="7" fillId="0" borderId="0" xfId="15" applyNumberFormat="1" applyFont="1" applyFill="1" applyBorder="1" applyAlignment="1">
      <alignment/>
    </xf>
    <xf numFmtId="41" fontId="2" fillId="0" borderId="4" xfId="15" applyNumberFormat="1" applyFont="1" applyFill="1" applyBorder="1" applyAlignment="1">
      <alignment/>
    </xf>
    <xf numFmtId="41" fontId="1" fillId="0" borderId="0" xfId="0" applyNumberFormat="1" applyFont="1" applyAlignment="1">
      <alignment/>
    </xf>
    <xf numFmtId="41" fontId="1" fillId="0" borderId="0" xfId="0" applyNumberFormat="1" applyFont="1" applyBorder="1" applyAlignment="1">
      <alignment/>
    </xf>
    <xf numFmtId="41" fontId="7" fillId="0" borderId="0" xfId="15" applyNumberFormat="1" applyFont="1" applyFill="1" applyAlignment="1">
      <alignment/>
    </xf>
    <xf numFmtId="41" fontId="7" fillId="0" borderId="1" xfId="15" applyNumberFormat="1" applyFont="1" applyFill="1" applyBorder="1" applyAlignment="1">
      <alignment/>
    </xf>
    <xf numFmtId="41" fontId="7" fillId="0" borderId="3" xfId="15" applyNumberFormat="1" applyFont="1" applyFill="1" applyBorder="1" applyAlignment="1">
      <alignment/>
    </xf>
    <xf numFmtId="41" fontId="7" fillId="0" borderId="4" xfId="15" applyNumberFormat="1" applyFont="1" applyFill="1" applyBorder="1" applyAlignment="1">
      <alignment/>
    </xf>
    <xf numFmtId="41" fontId="3" fillId="0" borderId="0" xfId="15" applyNumberFormat="1" applyFont="1" applyFill="1" applyBorder="1" applyAlignment="1">
      <alignment horizontal="right"/>
    </xf>
    <xf numFmtId="41" fontId="3" fillId="0" borderId="4" xfId="15" applyNumberFormat="1" applyFont="1" applyFill="1" applyBorder="1" applyAlignment="1">
      <alignment/>
    </xf>
    <xf numFmtId="41" fontId="3" fillId="0" borderId="4" xfId="15" applyNumberFormat="1" applyFont="1" applyFill="1" applyBorder="1" applyAlignment="1">
      <alignment horizontal="right"/>
    </xf>
    <xf numFmtId="41" fontId="3" fillId="0" borderId="2" xfId="15" applyNumberFormat="1" applyFont="1" applyFill="1" applyBorder="1" applyAlignment="1">
      <alignment horizontal="right"/>
    </xf>
    <xf numFmtId="41" fontId="3" fillId="0" borderId="0" xfId="15" applyNumberFormat="1" applyFont="1" applyFill="1" applyAlignment="1">
      <alignment/>
    </xf>
    <xf numFmtId="41" fontId="3" fillId="0" borderId="0" xfId="0" applyNumberFormat="1" applyFont="1" applyFill="1" applyAlignment="1">
      <alignment wrapText="1"/>
    </xf>
    <xf numFmtId="41" fontId="3" fillId="0" borderId="0" xfId="15" applyNumberFormat="1" applyFont="1" applyFill="1" applyAlignment="1">
      <alignment wrapText="1"/>
    </xf>
    <xf numFmtId="41" fontId="3" fillId="0" borderId="4" xfId="15" applyNumberFormat="1" applyFont="1" applyFill="1" applyBorder="1" applyAlignment="1">
      <alignment wrapText="1"/>
    </xf>
    <xf numFmtId="41" fontId="3" fillId="0" borderId="0" xfId="0" applyNumberFormat="1" applyFont="1" applyFill="1" applyAlignment="1">
      <alignment/>
    </xf>
    <xf numFmtId="41" fontId="3" fillId="0" borderId="0" xfId="0" applyNumberFormat="1" applyFont="1" applyFill="1" applyBorder="1" applyAlignment="1">
      <alignment/>
    </xf>
    <xf numFmtId="41" fontId="3" fillId="0" borderId="4" xfId="0" applyNumberFormat="1" applyFont="1" applyFill="1" applyBorder="1" applyAlignment="1">
      <alignment/>
    </xf>
    <xf numFmtId="41" fontId="3" fillId="0" borderId="3" xfId="0" applyNumberFormat="1" applyFont="1" applyFill="1" applyBorder="1" applyAlignment="1">
      <alignment/>
    </xf>
    <xf numFmtId="0" fontId="1" fillId="0" borderId="0" xfId="0" applyFont="1" applyFill="1" applyAlignment="1">
      <alignment horizontal="justify"/>
    </xf>
    <xf numFmtId="41" fontId="2" fillId="0" borderId="0" xfId="15" applyNumberFormat="1" applyFont="1" applyAlignment="1">
      <alignment/>
    </xf>
    <xf numFmtId="41" fontId="2" fillId="0" borderId="0" xfId="15" applyNumberFormat="1" applyFont="1" applyAlignment="1">
      <alignment/>
    </xf>
    <xf numFmtId="41" fontId="2" fillId="0" borderId="0" xfId="15" applyNumberFormat="1" applyFont="1" applyBorder="1" applyAlignment="1">
      <alignment/>
    </xf>
    <xf numFmtId="41" fontId="7" fillId="0" borderId="0" xfId="15" applyNumberFormat="1" applyFont="1" applyFill="1" applyBorder="1" applyAlignment="1">
      <alignment vertical="center"/>
    </xf>
    <xf numFmtId="41" fontId="2" fillId="0" borderId="0" xfId="15" applyNumberFormat="1" applyFont="1" applyBorder="1" applyAlignment="1">
      <alignment/>
    </xf>
    <xf numFmtId="41" fontId="7" fillId="0" borderId="4" xfId="15" applyNumberFormat="1" applyFont="1" applyFill="1" applyBorder="1" applyAlignment="1">
      <alignment vertical="center"/>
    </xf>
    <xf numFmtId="41" fontId="7" fillId="0" borderId="0" xfId="15" applyNumberFormat="1" applyFont="1" applyFill="1" applyBorder="1" applyAlignment="1">
      <alignment/>
    </xf>
    <xf numFmtId="41" fontId="7" fillId="0" borderId="4" xfId="15" applyNumberFormat="1" applyFont="1" applyFill="1" applyBorder="1" applyAlignment="1">
      <alignment/>
    </xf>
    <xf numFmtId="41" fontId="7" fillId="0" borderId="3" xfId="15" applyNumberFormat="1" applyFont="1" applyFill="1" applyBorder="1" applyAlignment="1">
      <alignment/>
    </xf>
    <xf numFmtId="41" fontId="7" fillId="0" borderId="3" xfId="15" applyNumberFormat="1" applyFont="1" applyFill="1" applyBorder="1" applyAlignment="1">
      <alignment vertical="center"/>
    </xf>
    <xf numFmtId="41" fontId="2" fillId="0" borderId="0" xfId="15" applyNumberFormat="1" applyFont="1" applyAlignment="1">
      <alignment vertical="center"/>
    </xf>
    <xf numFmtId="41" fontId="7" fillId="0" borderId="5" xfId="15" applyNumberFormat="1" applyFont="1" applyFill="1" applyBorder="1" applyAlignment="1">
      <alignment/>
    </xf>
    <xf numFmtId="41" fontId="2" fillId="0" borderId="5" xfId="15" applyNumberFormat="1" applyFont="1" applyFill="1" applyBorder="1" applyAlignment="1">
      <alignment/>
    </xf>
    <xf numFmtId="41" fontId="7" fillId="0" borderId="6" xfId="15" applyNumberFormat="1" applyFont="1" applyFill="1" applyBorder="1" applyAlignment="1">
      <alignment/>
    </xf>
    <xf numFmtId="41" fontId="2" fillId="0" borderId="6" xfId="15" applyNumberFormat="1" applyFont="1" applyFill="1" applyBorder="1" applyAlignment="1">
      <alignment/>
    </xf>
    <xf numFmtId="41" fontId="7" fillId="0" borderId="7" xfId="15" applyNumberFormat="1" applyFont="1" applyFill="1" applyBorder="1" applyAlignment="1">
      <alignment/>
    </xf>
    <xf numFmtId="41" fontId="2" fillId="0" borderId="7" xfId="15" applyNumberFormat="1" applyFont="1" applyFill="1" applyBorder="1" applyAlignment="1">
      <alignment/>
    </xf>
    <xf numFmtId="0" fontId="3" fillId="0" borderId="0" xfId="0" applyFont="1" applyAlignment="1">
      <alignment/>
    </xf>
    <xf numFmtId="0" fontId="3" fillId="0" borderId="0" xfId="0" applyFont="1" applyFill="1" applyAlignment="1">
      <alignment/>
    </xf>
    <xf numFmtId="0" fontId="3" fillId="0" borderId="0" xfId="0" applyFont="1" applyFill="1" applyAlignment="1">
      <alignment horizontal="justify" wrapText="1"/>
    </xf>
    <xf numFmtId="0" fontId="1" fillId="0" borderId="0" xfId="0" applyFont="1" applyFill="1" applyAlignment="1">
      <alignment horizontal="justify" wrapText="1"/>
    </xf>
    <xf numFmtId="0" fontId="0" fillId="0" borderId="0" xfId="0" applyFont="1" applyAlignment="1">
      <alignment horizontal="justify" wrapText="1"/>
    </xf>
    <xf numFmtId="0" fontId="17" fillId="0" borderId="0" xfId="0" applyFont="1" applyAlignment="1">
      <alignment/>
    </xf>
    <xf numFmtId="0" fontId="4" fillId="2" borderId="0" xfId="0" applyFont="1" applyFill="1" applyBorder="1" applyAlignment="1">
      <alignment horizontal="center"/>
    </xf>
    <xf numFmtId="0" fontId="1" fillId="2" borderId="0" xfId="0" applyFont="1" applyFill="1" applyBorder="1" applyAlignment="1">
      <alignment/>
    </xf>
    <xf numFmtId="0" fontId="2" fillId="2" borderId="0" xfId="0" applyFont="1" applyFill="1" applyBorder="1" applyAlignment="1">
      <alignment horizontal="center"/>
    </xf>
    <xf numFmtId="0" fontId="3" fillId="2" borderId="0" xfId="0" applyFont="1" applyFill="1" applyBorder="1" applyAlignment="1">
      <alignment/>
    </xf>
    <xf numFmtId="41" fontId="7" fillId="2" borderId="0" xfId="15" applyNumberFormat="1" applyFont="1" applyFill="1" applyBorder="1" applyAlignment="1">
      <alignment vertical="center"/>
    </xf>
    <xf numFmtId="41" fontId="2" fillId="2" borderId="0" xfId="15" applyNumberFormat="1" applyFont="1" applyFill="1" applyBorder="1" applyAlignment="1">
      <alignment vertical="center"/>
    </xf>
    <xf numFmtId="41" fontId="2" fillId="2" borderId="0" xfId="15" applyNumberFormat="1" applyFont="1" applyFill="1" applyBorder="1" applyAlignment="1">
      <alignment/>
    </xf>
    <xf numFmtId="41" fontId="7" fillId="2" borderId="0" xfId="15" applyNumberFormat="1" applyFont="1" applyFill="1" applyBorder="1" applyAlignment="1">
      <alignment/>
    </xf>
    <xf numFmtId="41" fontId="2" fillId="2" borderId="0" xfId="15" applyNumberFormat="1" applyFont="1" applyFill="1" applyBorder="1" applyAlignment="1">
      <alignment/>
    </xf>
    <xf numFmtId="41" fontId="2" fillId="2" borderId="0" xfId="15" applyNumberFormat="1" applyFont="1" applyFill="1" applyBorder="1" applyAlignment="1">
      <alignment wrapText="1"/>
    </xf>
    <xf numFmtId="41" fontId="7" fillId="2" borderId="0" xfId="15" applyNumberFormat="1" applyFont="1" applyFill="1" applyBorder="1" applyAlignment="1">
      <alignment/>
    </xf>
    <xf numFmtId="179" fontId="7" fillId="2" borderId="0" xfId="15" applyNumberFormat="1" applyFont="1" applyFill="1" applyBorder="1" applyAlignment="1">
      <alignment/>
    </xf>
    <xf numFmtId="0" fontId="1" fillId="2" borderId="0" xfId="0" applyFont="1" applyFill="1" applyBorder="1" applyAlignment="1">
      <alignment/>
    </xf>
    <xf numFmtId="41" fontId="1" fillId="2" borderId="0" xfId="0" applyNumberFormat="1" applyFont="1" applyFill="1" applyBorder="1" applyAlignment="1">
      <alignment/>
    </xf>
    <xf numFmtId="41" fontId="2" fillId="0" borderId="0" xfId="0" applyNumberFormat="1" applyFont="1" applyAlignment="1">
      <alignment/>
    </xf>
    <xf numFmtId="41" fontId="6" fillId="0" borderId="0" xfId="21" applyNumberFormat="1" applyFont="1">
      <alignment/>
      <protection/>
    </xf>
    <xf numFmtId="15" fontId="1" fillId="0" borderId="0" xfId="0" applyNumberFormat="1" applyFont="1" applyAlignment="1" quotePrefix="1">
      <alignment/>
    </xf>
    <xf numFmtId="15" fontId="6" fillId="0" borderId="0" xfId="21" applyNumberFormat="1" applyFont="1" quotePrefix="1">
      <alignment/>
      <protection/>
    </xf>
    <xf numFmtId="0" fontId="1" fillId="2" borderId="0" xfId="0" applyFont="1" applyFill="1" applyAlignment="1">
      <alignment/>
    </xf>
    <xf numFmtId="0" fontId="7" fillId="2" borderId="0" xfId="0" applyFont="1" applyFill="1" applyAlignment="1">
      <alignment horizontal="right" vertical="top" wrapText="1"/>
    </xf>
    <xf numFmtId="14" fontId="7" fillId="2" borderId="0" xfId="0" applyNumberFormat="1" applyFont="1" applyFill="1" applyAlignment="1">
      <alignment horizontal="right"/>
    </xf>
    <xf numFmtId="0" fontId="7" fillId="2" borderId="0" xfId="0" applyFont="1" applyFill="1" applyAlignment="1">
      <alignment horizontal="right"/>
    </xf>
    <xf numFmtId="0" fontId="12" fillId="2" borderId="0" xfId="0" applyFont="1" applyFill="1" applyAlignment="1">
      <alignment horizontal="right"/>
    </xf>
    <xf numFmtId="0" fontId="2" fillId="2" borderId="0" xfId="0" applyFont="1" applyFill="1" applyAlignment="1">
      <alignment/>
    </xf>
    <xf numFmtId="41" fontId="7" fillId="2" borderId="0" xfId="15" applyNumberFormat="1" applyFont="1" applyFill="1" applyAlignment="1">
      <alignment/>
    </xf>
    <xf numFmtId="41" fontId="7" fillId="2" borderId="4" xfId="15" applyNumberFormat="1" applyFont="1" applyFill="1" applyBorder="1" applyAlignment="1">
      <alignment/>
    </xf>
    <xf numFmtId="41" fontId="7" fillId="2" borderId="5" xfId="15" applyNumberFormat="1" applyFont="1" applyFill="1" applyBorder="1" applyAlignment="1">
      <alignment/>
    </xf>
    <xf numFmtId="41" fontId="7" fillId="2" borderId="6" xfId="15" applyNumberFormat="1" applyFont="1" applyFill="1" applyBorder="1" applyAlignment="1">
      <alignment/>
    </xf>
    <xf numFmtId="41" fontId="7" fillId="2" borderId="7" xfId="15" applyNumberFormat="1" applyFont="1" applyFill="1" applyBorder="1" applyAlignment="1">
      <alignment/>
    </xf>
    <xf numFmtId="41" fontId="7" fillId="2" borderId="3" xfId="15" applyNumberFormat="1" applyFont="1" applyFill="1" applyBorder="1" applyAlignment="1">
      <alignment/>
    </xf>
    <xf numFmtId="179" fontId="7" fillId="2" borderId="0" xfId="15" applyNumberFormat="1" applyFont="1" applyFill="1" applyAlignment="1">
      <alignment/>
    </xf>
    <xf numFmtId="179" fontId="1" fillId="2" borderId="0" xfId="15" applyNumberFormat="1" applyFont="1" applyFill="1" applyAlignment="1">
      <alignment/>
    </xf>
    <xf numFmtId="41" fontId="7" fillId="2" borderId="4" xfId="15" applyNumberFormat="1" applyFont="1" applyFill="1" applyBorder="1" applyAlignment="1">
      <alignment vertical="center"/>
    </xf>
    <xf numFmtId="41" fontId="7" fillId="2" borderId="4" xfId="15" applyNumberFormat="1" applyFont="1" applyFill="1" applyBorder="1" applyAlignment="1">
      <alignment/>
    </xf>
    <xf numFmtId="41" fontId="7" fillId="2" borderId="3" xfId="15" applyNumberFormat="1" applyFont="1" applyFill="1" applyBorder="1" applyAlignment="1">
      <alignment/>
    </xf>
    <xf numFmtId="41" fontId="7" fillId="2" borderId="3" xfId="15" applyNumberFormat="1" applyFont="1" applyFill="1" applyBorder="1" applyAlignment="1">
      <alignment vertical="center"/>
    </xf>
    <xf numFmtId="179" fontId="7" fillId="2" borderId="0" xfId="15" applyNumberFormat="1" applyFont="1" applyFill="1" applyAlignment="1">
      <alignment/>
    </xf>
    <xf numFmtId="43" fontId="7" fillId="2" borderId="0" xfId="15" applyFont="1" applyFill="1" applyAlignment="1">
      <alignment/>
    </xf>
    <xf numFmtId="43" fontId="7" fillId="2" borderId="0" xfId="15" applyFont="1" applyFill="1" applyAlignment="1">
      <alignment horizontal="right"/>
    </xf>
    <xf numFmtId="0" fontId="3" fillId="2" borderId="0" xfId="0" applyFont="1" applyFill="1" applyAlignment="1">
      <alignment/>
    </xf>
    <xf numFmtId="41" fontId="1" fillId="2" borderId="0" xfId="0" applyNumberFormat="1" applyFont="1" applyFill="1" applyAlignment="1">
      <alignment/>
    </xf>
    <xf numFmtId="41" fontId="3" fillId="2" borderId="0" xfId="0" applyNumberFormat="1" applyFont="1" applyFill="1" applyBorder="1" applyAlignment="1">
      <alignment horizontal="right"/>
    </xf>
    <xf numFmtId="41" fontId="2" fillId="2" borderId="0" xfId="15" applyNumberFormat="1" applyFont="1" applyFill="1" applyAlignment="1">
      <alignment/>
    </xf>
    <xf numFmtId="41" fontId="3" fillId="2" borderId="0" xfId="15" applyNumberFormat="1" applyFont="1" applyFill="1" applyBorder="1" applyAlignment="1">
      <alignment horizontal="right"/>
    </xf>
    <xf numFmtId="41" fontId="3" fillId="2" borderId="0" xfId="0" applyNumberFormat="1" applyFont="1" applyFill="1" applyAlignment="1">
      <alignment wrapText="1"/>
    </xf>
    <xf numFmtId="41" fontId="3" fillId="2" borderId="0" xfId="15" applyNumberFormat="1" applyFont="1" applyFill="1" applyAlignment="1">
      <alignment wrapText="1"/>
    </xf>
    <xf numFmtId="0" fontId="1" fillId="2" borderId="0" xfId="0" applyFont="1" applyFill="1" applyAlignment="1">
      <alignment horizontal="justify" vertical="top"/>
    </xf>
    <xf numFmtId="43" fontId="2" fillId="0" borderId="0" xfId="0" applyNumberFormat="1" applyFont="1" applyAlignment="1">
      <alignment/>
    </xf>
    <xf numFmtId="41" fontId="2" fillId="0" borderId="0" xfId="0" applyNumberFormat="1" applyFont="1" applyBorder="1" applyAlignment="1">
      <alignment/>
    </xf>
    <xf numFmtId="0" fontId="5" fillId="2" borderId="0" xfId="0" applyFont="1" applyFill="1" applyAlignment="1">
      <alignment/>
    </xf>
    <xf numFmtId="0" fontId="6" fillId="2" borderId="0" xfId="0" applyFont="1" applyFill="1" applyAlignment="1">
      <alignment/>
    </xf>
    <xf numFmtId="0" fontId="3" fillId="2" borderId="0" xfId="0" applyFont="1" applyFill="1" applyBorder="1" applyAlignment="1">
      <alignment/>
    </xf>
    <xf numFmtId="0" fontId="3" fillId="2" borderId="0" xfId="0" applyFont="1" applyFill="1" applyAlignment="1">
      <alignment vertical="top"/>
    </xf>
    <xf numFmtId="0" fontId="1" fillId="2" borderId="0" xfId="0" applyFont="1" applyFill="1" applyAlignment="1">
      <alignment horizontal="justify"/>
    </xf>
    <xf numFmtId="0" fontId="1" fillId="2" borderId="0" xfId="0" applyFont="1" applyFill="1" applyBorder="1" applyAlignment="1">
      <alignment horizontal="justify"/>
    </xf>
    <xf numFmtId="0" fontId="3" fillId="2" borderId="0" xfId="0" applyFont="1" applyFill="1" applyBorder="1" applyAlignment="1">
      <alignment horizontal="right"/>
    </xf>
    <xf numFmtId="0" fontId="3" fillId="2" borderId="0" xfId="0" applyFont="1" applyFill="1" applyBorder="1" applyAlignment="1">
      <alignment horizontal="right" vertical="justify"/>
    </xf>
    <xf numFmtId="14" fontId="3" fillId="2" borderId="0" xfId="0" applyNumberFormat="1" applyFont="1" applyFill="1" applyBorder="1" applyAlignment="1">
      <alignment horizontal="right"/>
    </xf>
    <xf numFmtId="0" fontId="18" fillId="2" borderId="0" xfId="0" applyFont="1" applyFill="1" applyAlignment="1">
      <alignment/>
    </xf>
    <xf numFmtId="41" fontId="1" fillId="2" borderId="4" xfId="0" applyNumberFormat="1" applyFont="1" applyFill="1" applyBorder="1" applyAlignment="1">
      <alignment/>
    </xf>
    <xf numFmtId="41" fontId="1" fillId="2" borderId="3" xfId="0" applyNumberFormat="1" applyFont="1" applyFill="1" applyBorder="1" applyAlignment="1">
      <alignment/>
    </xf>
    <xf numFmtId="15" fontId="1" fillId="2" borderId="0" xfId="0" applyNumberFormat="1" applyFont="1" applyFill="1" applyAlignment="1" quotePrefix="1">
      <alignment/>
    </xf>
    <xf numFmtId="41" fontId="7" fillId="2" borderId="4" xfId="15" applyNumberFormat="1" applyFont="1" applyFill="1" applyBorder="1" applyAlignment="1">
      <alignment wrapText="1"/>
    </xf>
    <xf numFmtId="41" fontId="2" fillId="2" borderId="4" xfId="15" applyNumberFormat="1" applyFont="1" applyFill="1" applyBorder="1" applyAlignment="1">
      <alignment/>
    </xf>
    <xf numFmtId="41" fontId="2" fillId="2" borderId="0" xfId="15" applyNumberFormat="1" applyFont="1" applyFill="1" applyAlignment="1">
      <alignment wrapText="1"/>
    </xf>
    <xf numFmtId="0" fontId="6" fillId="2" borderId="0" xfId="21" applyFont="1" applyFill="1">
      <alignment/>
      <protection/>
    </xf>
    <xf numFmtId="0" fontId="2" fillId="2" borderId="0" xfId="21" applyFont="1" applyFill="1">
      <alignment/>
      <protection/>
    </xf>
    <xf numFmtId="41" fontId="2" fillId="2" borderId="0" xfId="15" applyNumberFormat="1" applyFont="1" applyFill="1" applyAlignment="1">
      <alignment/>
    </xf>
    <xf numFmtId="41" fontId="2" fillId="2" borderId="3" xfId="15" applyNumberFormat="1" applyFont="1" applyFill="1" applyBorder="1" applyAlignment="1">
      <alignment/>
    </xf>
    <xf numFmtId="179" fontId="6" fillId="2" borderId="0" xfId="21" applyNumberFormat="1" applyFont="1" applyFill="1">
      <alignment/>
      <protection/>
    </xf>
    <xf numFmtId="0" fontId="6" fillId="2" borderId="0" xfId="21" applyFill="1">
      <alignment/>
      <protection/>
    </xf>
    <xf numFmtId="41" fontId="6" fillId="2" borderId="0" xfId="21" applyNumberFormat="1" applyFill="1">
      <alignment/>
      <protection/>
    </xf>
    <xf numFmtId="41" fontId="1" fillId="2" borderId="0" xfId="0" applyNumberFormat="1" applyFont="1" applyFill="1" applyAlignment="1">
      <alignment horizontal="right" vertical="top"/>
    </xf>
    <xf numFmtId="0" fontId="3" fillId="2" borderId="0" xfId="0" applyFont="1" applyFill="1" applyAlignment="1">
      <alignment horizontal="justify" vertical="top"/>
    </xf>
    <xf numFmtId="41" fontId="2" fillId="2" borderId="4" xfId="15" applyNumberFormat="1" applyFont="1" applyFill="1" applyBorder="1" applyAlignment="1">
      <alignment vertical="center"/>
    </xf>
    <xf numFmtId="41" fontId="2" fillId="2" borderId="4" xfId="15" applyNumberFormat="1" applyFont="1" applyFill="1" applyBorder="1" applyAlignment="1">
      <alignment wrapText="1"/>
    </xf>
    <xf numFmtId="41" fontId="2" fillId="2" borderId="3" xfId="15" applyNumberFormat="1" applyFont="1" applyFill="1" applyBorder="1" applyAlignment="1">
      <alignment/>
    </xf>
    <xf numFmtId="41" fontId="2" fillId="2" borderId="3" xfId="15" applyNumberFormat="1" applyFont="1" applyFill="1" applyBorder="1" applyAlignment="1">
      <alignment vertical="center"/>
    </xf>
    <xf numFmtId="179" fontId="2" fillId="2" borderId="0" xfId="15" applyNumberFormat="1" applyFont="1" applyFill="1" applyAlignment="1">
      <alignment/>
    </xf>
    <xf numFmtId="179" fontId="2" fillId="2" borderId="0" xfId="15" applyNumberFormat="1" applyFont="1" applyFill="1" applyAlignment="1">
      <alignment/>
    </xf>
    <xf numFmtId="43" fontId="2" fillId="2" borderId="0" xfId="15" applyFont="1" applyFill="1" applyAlignment="1">
      <alignment/>
    </xf>
    <xf numFmtId="43" fontId="2" fillId="2" borderId="0" xfId="15" applyFont="1" applyFill="1" applyAlignment="1">
      <alignment horizontal="right"/>
    </xf>
    <xf numFmtId="15" fontId="7" fillId="2" borderId="0" xfId="0" applyNumberFormat="1" applyFont="1" applyFill="1" applyAlignment="1" quotePrefix="1">
      <alignment horizontal="right"/>
    </xf>
    <xf numFmtId="41" fontId="2" fillId="0" borderId="0" xfId="0" applyNumberFormat="1" applyFont="1" applyAlignment="1">
      <alignment/>
    </xf>
    <xf numFmtId="41" fontId="1" fillId="2" borderId="0" xfId="0" applyNumberFormat="1" applyFont="1" applyFill="1" applyBorder="1" applyAlignment="1">
      <alignment horizontal="right"/>
    </xf>
    <xf numFmtId="0" fontId="1" fillId="2" borderId="0" xfId="0" applyFont="1" applyFill="1" applyBorder="1" applyAlignment="1">
      <alignment horizontal="right"/>
    </xf>
    <xf numFmtId="179" fontId="1" fillId="2" borderId="0" xfId="15" applyNumberFormat="1" applyFont="1" applyFill="1" applyBorder="1" applyAlignment="1">
      <alignment horizontal="right"/>
    </xf>
    <xf numFmtId="41" fontId="1" fillId="2" borderId="0" xfId="15" applyNumberFormat="1" applyFont="1" applyFill="1" applyBorder="1" applyAlignment="1">
      <alignment horizontal="right"/>
    </xf>
    <xf numFmtId="41" fontId="1" fillId="2" borderId="4" xfId="15" applyNumberFormat="1" applyFont="1" applyFill="1" applyBorder="1" applyAlignment="1">
      <alignment/>
    </xf>
    <xf numFmtId="41" fontId="1" fillId="2" borderId="4" xfId="15" applyNumberFormat="1" applyFont="1" applyFill="1" applyBorder="1" applyAlignment="1">
      <alignment horizontal="right"/>
    </xf>
    <xf numFmtId="41" fontId="1" fillId="2" borderId="2" xfId="15" applyNumberFormat="1" applyFont="1" applyFill="1" applyBorder="1" applyAlignment="1">
      <alignment horizontal="right"/>
    </xf>
    <xf numFmtId="0" fontId="1" fillId="2" borderId="0" xfId="0" applyFont="1" applyFill="1" applyAlignment="1">
      <alignment wrapText="1"/>
    </xf>
    <xf numFmtId="41" fontId="1" fillId="2" borderId="0" xfId="0" applyNumberFormat="1" applyFont="1" applyFill="1" applyAlignment="1">
      <alignment wrapText="1"/>
    </xf>
    <xf numFmtId="41" fontId="1" fillId="2" borderId="0" xfId="15" applyNumberFormat="1" applyFont="1" applyFill="1" applyAlignment="1">
      <alignment wrapText="1"/>
    </xf>
    <xf numFmtId="0" fontId="1" fillId="2" borderId="0" xfId="0" applyFont="1" applyFill="1" applyAlignment="1">
      <alignment/>
    </xf>
    <xf numFmtId="41" fontId="1" fillId="2" borderId="4" xfId="15" applyNumberFormat="1" applyFont="1" applyFill="1" applyBorder="1" applyAlignment="1">
      <alignment wrapText="1"/>
    </xf>
    <xf numFmtId="41" fontId="3" fillId="2" borderId="0" xfId="0" applyNumberFormat="1" applyFont="1" applyFill="1" applyAlignment="1">
      <alignment/>
    </xf>
    <xf numFmtId="41" fontId="1" fillId="2" borderId="0" xfId="15" applyNumberFormat="1" applyFont="1" applyFill="1" applyAlignment="1">
      <alignment/>
    </xf>
    <xf numFmtId="41" fontId="7" fillId="2" borderId="1" xfId="15" applyNumberFormat="1" applyFont="1" applyFill="1" applyBorder="1" applyAlignment="1">
      <alignment/>
    </xf>
    <xf numFmtId="41" fontId="7" fillId="2" borderId="2" xfId="15" applyNumberFormat="1" applyFont="1" applyFill="1" applyBorder="1" applyAlignment="1">
      <alignment/>
    </xf>
    <xf numFmtId="41" fontId="2" fillId="2" borderId="0" xfId="0" applyNumberFormat="1" applyFont="1" applyFill="1" applyAlignment="1">
      <alignment/>
    </xf>
    <xf numFmtId="43" fontId="2" fillId="2" borderId="0" xfId="15" applyFont="1" applyFill="1" applyAlignment="1">
      <alignment/>
    </xf>
    <xf numFmtId="179" fontId="2" fillId="2" borderId="0" xfId="15" applyNumberFormat="1" applyFont="1" applyFill="1" applyAlignment="1" applyProtection="1">
      <alignment horizontal="left"/>
      <protection/>
    </xf>
    <xf numFmtId="0" fontId="2" fillId="2" borderId="0" xfId="0" applyFont="1" applyFill="1" applyAlignment="1">
      <alignment horizontal="left" indent="1"/>
    </xf>
    <xf numFmtId="0" fontId="1" fillId="2" borderId="0" xfId="0" applyFont="1" applyFill="1" applyAlignment="1">
      <alignment horizontal="justify" vertical="top" wrapText="1"/>
    </xf>
    <xf numFmtId="41" fontId="1" fillId="2" borderId="0" xfId="0" applyNumberFormat="1" applyFont="1" applyFill="1" applyAlignment="1">
      <alignment horizontal="right"/>
    </xf>
    <xf numFmtId="41" fontId="1" fillId="2" borderId="0" xfId="0" applyNumberFormat="1" applyFont="1" applyFill="1" applyAlignment="1">
      <alignment horizontal="right" vertical="top" wrapText="1"/>
    </xf>
    <xf numFmtId="41" fontId="1" fillId="2" borderId="0" xfId="15" applyNumberFormat="1" applyFont="1" applyFill="1" applyAlignment="1">
      <alignment horizontal="right"/>
    </xf>
    <xf numFmtId="0" fontId="1" fillId="2" borderId="0" xfId="0" applyFont="1" applyFill="1" applyAlignment="1">
      <alignment vertical="top"/>
    </xf>
    <xf numFmtId="0" fontId="18" fillId="2" borderId="0" xfId="0" applyFont="1" applyFill="1" applyAlignment="1">
      <alignment vertical="top"/>
    </xf>
    <xf numFmtId="0" fontId="1" fillId="2" borderId="0" xfId="0" applyFont="1" applyFill="1" applyAlignment="1" quotePrefix="1">
      <alignment/>
    </xf>
    <xf numFmtId="0" fontId="19" fillId="2" borderId="0" xfId="0" applyFont="1" applyFill="1" applyAlignment="1">
      <alignment/>
    </xf>
    <xf numFmtId="41" fontId="1" fillId="2" borderId="0" xfId="0" applyNumberFormat="1" applyFont="1" applyFill="1" applyAlignment="1">
      <alignment vertical="top"/>
    </xf>
    <xf numFmtId="0" fontId="1" fillId="2" borderId="0" xfId="0" applyFont="1" applyFill="1" applyAlignment="1">
      <alignment horizontal="left" vertical="top"/>
    </xf>
    <xf numFmtId="179" fontId="1" fillId="2" borderId="0" xfId="15" applyNumberFormat="1" applyFont="1" applyFill="1" applyAlignment="1">
      <alignment horizontal="justify"/>
    </xf>
    <xf numFmtId="41" fontId="1" fillId="2" borderId="0" xfId="0" applyNumberFormat="1" applyFont="1" applyFill="1" applyBorder="1" applyAlignment="1">
      <alignment/>
    </xf>
    <xf numFmtId="41" fontId="1" fillId="2" borderId="0" xfId="0" applyNumberFormat="1" applyFont="1" applyFill="1" applyAlignment="1">
      <alignment horizontal="justify" vertical="top"/>
    </xf>
    <xf numFmtId="0" fontId="3" fillId="2" borderId="0" xfId="0" applyFont="1" applyFill="1" applyAlignment="1">
      <alignment/>
    </xf>
    <xf numFmtId="0" fontId="18" fillId="2" borderId="0" xfId="0" applyFont="1" applyFill="1" applyBorder="1" applyAlignment="1">
      <alignment/>
    </xf>
    <xf numFmtId="41" fontId="3" fillId="2" borderId="0" xfId="0" applyNumberFormat="1" applyFont="1" applyFill="1" applyBorder="1" applyAlignment="1">
      <alignment horizontal="right" vertical="justify"/>
    </xf>
    <xf numFmtId="0" fontId="2" fillId="2" borderId="0" xfId="21" applyFont="1" applyFill="1" applyAlignment="1">
      <alignment wrapText="1"/>
      <protection/>
    </xf>
    <xf numFmtId="41" fontId="2" fillId="2" borderId="5" xfId="15" applyNumberFormat="1" applyFont="1" applyFill="1" applyBorder="1" applyAlignment="1">
      <alignment/>
    </xf>
    <xf numFmtId="41" fontId="2" fillId="2" borderId="6" xfId="15" applyNumberFormat="1" applyFont="1" applyFill="1" applyBorder="1" applyAlignment="1">
      <alignment/>
    </xf>
    <xf numFmtId="0" fontId="5" fillId="2" borderId="0" xfId="0" applyFont="1" applyFill="1" applyAlignment="1" quotePrefix="1">
      <alignment/>
    </xf>
    <xf numFmtId="0" fontId="12" fillId="2" borderId="0" xfId="21" applyFont="1" applyFill="1" applyAlignment="1">
      <alignment horizontal="right"/>
      <protection/>
    </xf>
    <xf numFmtId="0" fontId="3" fillId="2" borderId="0" xfId="0" applyFont="1" applyFill="1" applyAlignment="1" quotePrefix="1">
      <alignment/>
    </xf>
    <xf numFmtId="0" fontId="7" fillId="2" borderId="0" xfId="21" applyFont="1" applyFill="1" applyAlignment="1">
      <alignment horizontal="right" vertical="top" wrapText="1"/>
      <protection/>
    </xf>
    <xf numFmtId="0" fontId="6" fillId="2" borderId="0" xfId="21" applyFill="1" applyAlignment="1">
      <alignment horizontal="right" vertical="top" wrapText="1"/>
      <protection/>
    </xf>
    <xf numFmtId="0" fontId="7" fillId="2" borderId="0" xfId="21" applyFont="1" applyFill="1">
      <alignment/>
      <protection/>
    </xf>
    <xf numFmtId="41" fontId="7" fillId="2" borderId="0" xfId="15" applyNumberFormat="1" applyFont="1" applyFill="1" applyBorder="1" applyAlignment="1">
      <alignment wrapText="1"/>
    </xf>
    <xf numFmtId="41" fontId="7" fillId="2" borderId="0" xfId="15" applyNumberFormat="1" applyFont="1" applyFill="1" applyAlignment="1">
      <alignment wrapText="1"/>
    </xf>
    <xf numFmtId="0" fontId="6" fillId="2" borderId="0" xfId="21" applyFill="1" applyAlignment="1">
      <alignment wrapText="1"/>
      <protection/>
    </xf>
    <xf numFmtId="41" fontId="7" fillId="2" borderId="0" xfId="15" applyNumberFormat="1" applyFont="1" applyFill="1" applyAlignment="1">
      <alignment/>
    </xf>
    <xf numFmtId="179" fontId="6" fillId="2" borderId="0" xfId="21" applyNumberFormat="1" applyFill="1">
      <alignment/>
      <protection/>
    </xf>
    <xf numFmtId="179" fontId="2" fillId="2" borderId="0" xfId="15" applyNumberFormat="1" applyFont="1" applyFill="1" applyAlignment="1">
      <alignment wrapText="1"/>
    </xf>
    <xf numFmtId="179" fontId="6" fillId="2" borderId="0" xfId="21" applyNumberFormat="1" applyFont="1" applyFill="1" applyAlignment="1">
      <alignment/>
      <protection/>
    </xf>
    <xf numFmtId="0" fontId="6" fillId="2" borderId="0" xfId="21" applyFont="1" applyFill="1" applyAlignment="1">
      <alignment/>
      <protection/>
    </xf>
    <xf numFmtId="0" fontId="6" fillId="2" borderId="0" xfId="21" applyFont="1" applyFill="1" applyAlignment="1">
      <alignment wrapText="1"/>
      <protection/>
    </xf>
    <xf numFmtId="15" fontId="6" fillId="2" borderId="0" xfId="21" applyNumberFormat="1" applyFill="1" quotePrefix="1">
      <alignment/>
      <protection/>
    </xf>
    <xf numFmtId="0" fontId="2" fillId="2" borderId="0" xfId="0" applyFont="1" applyFill="1" applyAlignment="1">
      <alignment horizontal="left" wrapText="1" indent="1"/>
    </xf>
    <xf numFmtId="0" fontId="2" fillId="2" borderId="0" xfId="0" applyFont="1" applyFill="1" applyAlignment="1">
      <alignment wrapText="1"/>
    </xf>
    <xf numFmtId="41" fontId="1" fillId="0" borderId="0" xfId="15" applyNumberFormat="1" applyFont="1" applyFill="1" applyBorder="1" applyAlignment="1">
      <alignment horizontal="right"/>
    </xf>
    <xf numFmtId="41" fontId="2" fillId="0" borderId="0" xfId="0" applyNumberFormat="1" applyFont="1" applyBorder="1" applyAlignment="1">
      <alignment/>
    </xf>
    <xf numFmtId="41" fontId="1" fillId="0" borderId="0" xfId="0" applyNumberFormat="1" applyFont="1" applyFill="1" applyBorder="1" applyAlignment="1">
      <alignment/>
    </xf>
    <xf numFmtId="41" fontId="7" fillId="0" borderId="2" xfId="15" applyNumberFormat="1" applyFont="1" applyFill="1" applyBorder="1" applyAlignment="1">
      <alignment/>
    </xf>
    <xf numFmtId="41" fontId="6" fillId="0" borderId="0" xfId="21" applyNumberFormat="1" applyFont="1" applyFill="1">
      <alignment/>
      <protection/>
    </xf>
    <xf numFmtId="10" fontId="1" fillId="2" borderId="0" xfId="22" applyNumberFormat="1" applyFont="1" applyFill="1" applyBorder="1" applyAlignment="1">
      <alignment/>
    </xf>
    <xf numFmtId="0" fontId="1" fillId="0" borderId="0" xfId="0" applyFont="1" applyFill="1" applyAlignment="1">
      <alignment vertical="top"/>
    </xf>
    <xf numFmtId="0" fontId="1" fillId="0" borderId="0" xfId="0" applyFont="1" applyFill="1" applyAlignment="1" quotePrefix="1">
      <alignment/>
    </xf>
    <xf numFmtId="0" fontId="19" fillId="0" borderId="0" xfId="0" applyFont="1" applyFill="1" applyAlignment="1">
      <alignment/>
    </xf>
    <xf numFmtId="41" fontId="3" fillId="2" borderId="0" xfId="0" applyNumberFormat="1" applyFont="1" applyFill="1" applyAlignment="1">
      <alignment horizontal="right" vertical="top"/>
    </xf>
    <xf numFmtId="0" fontId="1" fillId="3" borderId="0" xfId="0" applyFont="1" applyFill="1" applyAlignment="1">
      <alignment vertical="top"/>
    </xf>
    <xf numFmtId="41" fontId="1" fillId="0" borderId="0" xfId="0" applyNumberFormat="1" applyFont="1" applyFill="1" applyAlignment="1">
      <alignment horizontal="right" vertical="top"/>
    </xf>
    <xf numFmtId="41" fontId="1" fillId="0" borderId="3" xfId="0" applyNumberFormat="1" applyFont="1" applyFill="1" applyBorder="1" applyAlignment="1">
      <alignment horizontal="right"/>
    </xf>
    <xf numFmtId="41" fontId="1" fillId="0" borderId="4" xfId="0" applyNumberFormat="1" applyFont="1" applyFill="1" applyBorder="1" applyAlignment="1">
      <alignment/>
    </xf>
    <xf numFmtId="41" fontId="1" fillId="0" borderId="0" xfId="0" applyNumberFormat="1" applyFont="1" applyFill="1" applyBorder="1" applyAlignment="1">
      <alignment horizontal="right"/>
    </xf>
    <xf numFmtId="0" fontId="1" fillId="0" borderId="0" xfId="0" applyFont="1" applyFill="1" applyBorder="1" applyAlignment="1">
      <alignment horizontal="justify"/>
    </xf>
    <xf numFmtId="203" fontId="3" fillId="2" borderId="0" xfId="0" applyNumberFormat="1" applyFont="1" applyFill="1" applyBorder="1" applyAlignment="1" quotePrefix="1">
      <alignment horizontal="right"/>
    </xf>
    <xf numFmtId="41" fontId="1" fillId="0" borderId="3" xfId="0" applyNumberFormat="1" applyFont="1" applyFill="1" applyBorder="1" applyAlignment="1">
      <alignment horizontal="right" vertical="top"/>
    </xf>
    <xf numFmtId="41" fontId="1" fillId="0" borderId="0" xfId="0" applyNumberFormat="1" applyFont="1" applyFill="1" applyAlignment="1">
      <alignment horizontal="right"/>
    </xf>
    <xf numFmtId="0" fontId="18" fillId="2" borderId="0" xfId="0" applyFont="1" applyFill="1" applyBorder="1" applyAlignment="1">
      <alignment horizontal="left"/>
    </xf>
    <xf numFmtId="41" fontId="2" fillId="2" borderId="0" xfId="15" applyNumberFormat="1" applyFont="1" applyFill="1" applyAlignment="1">
      <alignment horizontal="center"/>
    </xf>
    <xf numFmtId="41" fontId="2" fillId="2" borderId="0" xfId="15" applyNumberFormat="1" applyFont="1" applyFill="1" applyBorder="1" applyAlignment="1">
      <alignment horizontal="center" wrapText="1"/>
    </xf>
    <xf numFmtId="43" fontId="2" fillId="2" borderId="0" xfId="15" applyFont="1" applyFill="1" applyAlignment="1">
      <alignment horizontal="center"/>
    </xf>
    <xf numFmtId="179" fontId="7" fillId="2" borderId="3" xfId="15" applyNumberFormat="1" applyFont="1" applyFill="1" applyBorder="1" applyAlignment="1">
      <alignment/>
    </xf>
    <xf numFmtId="0" fontId="0" fillId="0" borderId="0" xfId="0" applyAlignment="1">
      <alignment vertical="top" wrapText="1"/>
    </xf>
    <xf numFmtId="0" fontId="12" fillId="2" borderId="0" xfId="21" applyFont="1" applyFill="1" applyAlignment="1">
      <alignment/>
      <protection/>
    </xf>
    <xf numFmtId="0" fontId="12" fillId="2" borderId="0" xfId="21" applyFont="1" applyFill="1" applyAlignment="1">
      <alignment horizontal="right" vertical="top" wrapText="1"/>
      <protection/>
    </xf>
    <xf numFmtId="0" fontId="1" fillId="0" borderId="0" xfId="0" applyFont="1" applyFill="1" applyAlignment="1">
      <alignment vertical="top" wrapText="1"/>
    </xf>
    <xf numFmtId="0" fontId="1" fillId="0" borderId="0" xfId="0" applyFont="1" applyFill="1" applyAlignment="1" quotePrefix="1">
      <alignment vertical="top" wrapText="1"/>
    </xf>
    <xf numFmtId="0" fontId="1" fillId="0" borderId="0" xfId="0" applyFont="1" applyFill="1" applyAlignment="1" quotePrefix="1">
      <alignment horizontal="center" vertical="top" wrapText="1"/>
    </xf>
    <xf numFmtId="0" fontId="3" fillId="0" borderId="0" xfId="0" applyFont="1" applyFill="1" applyAlignment="1">
      <alignment horizontal="justify"/>
    </xf>
    <xf numFmtId="43" fontId="3" fillId="0" borderId="0" xfId="0" applyNumberFormat="1" applyFont="1" applyFill="1" applyBorder="1" applyAlignment="1">
      <alignment horizontal="justify"/>
    </xf>
    <xf numFmtId="43" fontId="3" fillId="0" borderId="0" xfId="15" applyNumberFormat="1" applyFont="1" applyFill="1" applyBorder="1" applyAlignment="1">
      <alignment horizontal="justify"/>
    </xf>
    <xf numFmtId="41" fontId="1" fillId="2" borderId="0" xfId="0" applyNumberFormat="1" applyFont="1" applyFill="1" applyAlignment="1">
      <alignment horizontal="justify"/>
    </xf>
    <xf numFmtId="0" fontId="3" fillId="0" borderId="0" xfId="0" applyFont="1" applyFill="1" applyBorder="1" applyAlignment="1">
      <alignment horizontal="justify"/>
    </xf>
    <xf numFmtId="0" fontId="7" fillId="2" borderId="0" xfId="21" applyFont="1" applyFill="1" applyAlignment="1">
      <alignment horizontal="center" vertical="top" wrapText="1"/>
      <protection/>
    </xf>
    <xf numFmtId="0" fontId="2" fillId="0" borderId="0" xfId="0" applyFont="1" applyAlignment="1">
      <alignment vertical="top" wrapText="1"/>
    </xf>
    <xf numFmtId="0" fontId="7" fillId="0" borderId="0" xfId="0" applyFont="1" applyAlignment="1">
      <alignment/>
    </xf>
    <xf numFmtId="41" fontId="7" fillId="0" borderId="0" xfId="15" applyNumberFormat="1" applyFont="1" applyAlignment="1">
      <alignment/>
    </xf>
    <xf numFmtId="0" fontId="2" fillId="2" borderId="0" xfId="21" applyFont="1" applyFill="1" applyAlignment="1">
      <alignment vertical="center"/>
      <protection/>
    </xf>
    <xf numFmtId="0" fontId="7" fillId="0" borderId="0" xfId="0" applyFont="1" applyAlignment="1">
      <alignment vertical="center"/>
    </xf>
    <xf numFmtId="41" fontId="7" fillId="0" borderId="0" xfId="15" applyNumberFormat="1" applyFont="1" applyBorder="1" applyAlignment="1">
      <alignment/>
    </xf>
    <xf numFmtId="0" fontId="3" fillId="0" borderId="0" xfId="0" applyNumberFormat="1" applyFont="1" applyAlignment="1">
      <alignment wrapText="1"/>
    </xf>
    <xf numFmtId="0" fontId="2" fillId="0" borderId="0" xfId="0" applyFont="1" applyAlignment="1">
      <alignment horizontal="justify" vertical="top" wrapText="1"/>
    </xf>
    <xf numFmtId="15" fontId="1" fillId="0" borderId="0" xfId="0" applyNumberFormat="1" applyFont="1" applyFill="1" applyAlignment="1" quotePrefix="1">
      <alignment/>
    </xf>
    <xf numFmtId="0" fontId="1" fillId="2" borderId="0" xfId="0" applyFont="1" applyFill="1" applyBorder="1" applyAlignment="1">
      <alignment horizontal="justify" vertical="top"/>
    </xf>
    <xf numFmtId="0" fontId="1" fillId="0" borderId="0" xfId="0" applyFont="1" applyFill="1" applyAlignment="1">
      <alignment horizontal="center" vertical="top" wrapText="1"/>
    </xf>
    <xf numFmtId="0" fontId="0" fillId="0" borderId="0" xfId="0" applyAlignment="1">
      <alignment vertical="top"/>
    </xf>
    <xf numFmtId="179" fontId="1" fillId="2" borderId="3" xfId="15" applyNumberFormat="1" applyFont="1" applyFill="1" applyBorder="1" applyAlignment="1">
      <alignment horizontal="justify" vertical="top"/>
    </xf>
    <xf numFmtId="41" fontId="1" fillId="2" borderId="8" xfId="0" applyNumberFormat="1" applyFont="1" applyFill="1" applyBorder="1" applyAlignment="1">
      <alignment horizontal="right"/>
    </xf>
    <xf numFmtId="0" fontId="1" fillId="0" borderId="0" xfId="0" applyFont="1" applyFill="1" applyAlignment="1">
      <alignment horizontal="justify" wrapText="1"/>
    </xf>
    <xf numFmtId="0" fontId="0" fillId="0" borderId="0" xfId="0" applyAlignment="1">
      <alignment horizontal="justify"/>
    </xf>
    <xf numFmtId="0" fontId="1" fillId="0" borderId="0" xfId="0" applyFont="1" applyFill="1" applyAlignment="1" applyProtection="1">
      <alignment wrapText="1"/>
      <protection locked="0"/>
    </xf>
    <xf numFmtId="0" fontId="0" fillId="0" borderId="0" xfId="0" applyAlignment="1">
      <alignment wrapText="1"/>
    </xf>
    <xf numFmtId="0" fontId="4" fillId="0" borderId="0" xfId="0" applyFont="1" applyFill="1" applyBorder="1" applyAlignment="1">
      <alignment horizontal="center"/>
    </xf>
    <xf numFmtId="0" fontId="6" fillId="0" borderId="0" xfId="0" applyFont="1" applyFill="1" applyBorder="1" applyAlignment="1">
      <alignment horizontal="center"/>
    </xf>
    <xf numFmtId="0" fontId="3" fillId="0" borderId="0" xfId="0" applyFont="1" applyFill="1" applyAlignment="1">
      <alignment horizontal="left"/>
    </xf>
    <xf numFmtId="0" fontId="1" fillId="0" borderId="0" xfId="0" applyFont="1" applyFill="1" applyAlignment="1">
      <alignment horizontal="justify" vertical="top" wrapText="1"/>
    </xf>
    <xf numFmtId="0" fontId="1" fillId="0" borderId="0" xfId="0" applyFont="1" applyFill="1" applyAlignment="1">
      <alignment vertical="top" wrapText="1"/>
    </xf>
    <xf numFmtId="0" fontId="1" fillId="0" borderId="0" xfId="0" applyFont="1" applyFill="1" applyAlignment="1" quotePrefix="1">
      <alignment vertical="top" wrapText="1"/>
    </xf>
    <xf numFmtId="41" fontId="1" fillId="2" borderId="0" xfId="0" applyNumberFormat="1" applyFont="1" applyFill="1" applyAlignment="1">
      <alignment horizontal="center"/>
    </xf>
    <xf numFmtId="41" fontId="3" fillId="2" borderId="0" xfId="0" applyNumberFormat="1" applyFont="1" applyFill="1" applyAlignment="1">
      <alignment horizontal="right"/>
    </xf>
    <xf numFmtId="0" fontId="3" fillId="2" borderId="0" xfId="0" applyFont="1" applyFill="1" applyAlignment="1">
      <alignment horizontal="center"/>
    </xf>
    <xf numFmtId="0" fontId="2" fillId="0" borderId="0" xfId="0" applyFont="1" applyAlignment="1">
      <alignment horizontal="justify" vertical="top" wrapText="1"/>
    </xf>
    <xf numFmtId="0" fontId="4" fillId="0" borderId="0" xfId="0" applyFont="1" applyBorder="1" applyAlignment="1">
      <alignment horizontal="center"/>
    </xf>
    <xf numFmtId="0" fontId="6" fillId="0" borderId="0" xfId="0" applyFont="1" applyBorder="1" applyAlignment="1">
      <alignment horizontal="center"/>
    </xf>
    <xf numFmtId="0" fontId="7" fillId="0" borderId="0" xfId="0" applyFont="1" applyAlignment="1">
      <alignment horizontal="center"/>
    </xf>
    <xf numFmtId="0" fontId="3" fillId="0" borderId="0" xfId="0" applyFont="1" applyFill="1" applyBorder="1" applyAlignment="1">
      <alignment horizontal="center"/>
    </xf>
    <xf numFmtId="0" fontId="4" fillId="0" borderId="0" xfId="0" applyFont="1" applyAlignment="1">
      <alignment horizontal="center"/>
    </xf>
    <xf numFmtId="0" fontId="6" fillId="0" borderId="0" xfId="0" applyFont="1" applyAlignment="1">
      <alignment horizontal="center"/>
    </xf>
    <xf numFmtId="0" fontId="4" fillId="2" borderId="0" xfId="0" applyFont="1" applyFill="1" applyBorder="1" applyAlignment="1">
      <alignment horizontal="center"/>
    </xf>
    <xf numFmtId="0" fontId="7" fillId="2" borderId="4" xfId="21" applyFont="1" applyFill="1" applyBorder="1" applyAlignment="1">
      <alignment horizontal="center"/>
      <protection/>
    </xf>
    <xf numFmtId="0" fontId="6" fillId="2" borderId="0" xfId="0" applyFont="1" applyFill="1" applyBorder="1" applyAlignment="1">
      <alignment horizontal="center"/>
    </xf>
    <xf numFmtId="0" fontId="7" fillId="2" borderId="0" xfId="21" applyFont="1" applyFill="1" applyAlignment="1">
      <alignment wrapText="1"/>
      <protection/>
    </xf>
    <xf numFmtId="0" fontId="2" fillId="2" borderId="0" xfId="21" applyFont="1" applyFill="1" applyBorder="1" applyAlignment="1">
      <alignment wrapText="1"/>
      <protection/>
    </xf>
    <xf numFmtId="0" fontId="2" fillId="0" borderId="0" xfId="0" applyFont="1" applyAlignment="1">
      <alignment vertical="top" wrapText="1"/>
    </xf>
    <xf numFmtId="0" fontId="0" fillId="0" borderId="0" xfId="0" applyAlignment="1">
      <alignment vertical="top" wrapText="1"/>
    </xf>
    <xf numFmtId="0" fontId="2" fillId="2" borderId="0" xfId="21" applyFont="1" applyFill="1" applyAlignment="1">
      <alignment wrapText="1"/>
      <protection/>
    </xf>
    <xf numFmtId="0" fontId="1" fillId="0" borderId="0" xfId="0" applyFont="1" applyFill="1" applyAlignment="1">
      <alignment horizontal="left" wrapText="1"/>
    </xf>
    <xf numFmtId="0" fontId="1" fillId="2" borderId="0" xfId="0" applyFont="1" applyFill="1" applyAlignment="1">
      <alignment horizontal="justify" vertical="top"/>
    </xf>
    <xf numFmtId="0" fontId="1" fillId="0" borderId="0" xfId="0" applyFont="1" applyFill="1" applyAlignment="1">
      <alignment horizontal="justify"/>
    </xf>
    <xf numFmtId="0" fontId="1" fillId="2" borderId="0" xfId="0" applyFont="1" applyFill="1" applyAlignment="1">
      <alignment wrapText="1"/>
    </xf>
    <xf numFmtId="179" fontId="1" fillId="0" borderId="0" xfId="0" applyNumberFormat="1" applyFont="1" applyAlignment="1">
      <alignment horizontal="justify" vertical="top"/>
    </xf>
    <xf numFmtId="0" fontId="0" fillId="0" borderId="0" xfId="0" applyAlignment="1">
      <alignment horizontal="justify" vertical="top"/>
    </xf>
    <xf numFmtId="0" fontId="1" fillId="0" borderId="0" xfId="0" applyFont="1" applyFill="1" applyAlignment="1">
      <alignment wrapText="1"/>
    </xf>
    <xf numFmtId="0" fontId="3" fillId="0" borderId="0" xfId="0" applyFont="1" applyFill="1" applyAlignment="1">
      <alignment/>
    </xf>
    <xf numFmtId="0" fontId="0" fillId="0" borderId="0" xfId="0" applyAlignment="1">
      <alignment/>
    </xf>
    <xf numFmtId="0" fontId="1" fillId="0" borderId="0" xfId="0" applyFont="1" applyFill="1" applyAlignment="1">
      <alignment horizontal="justify" vertical="top"/>
    </xf>
    <xf numFmtId="0" fontId="3" fillId="2" borderId="0" xfId="0" applyFont="1" applyFill="1" applyBorder="1" applyAlignment="1">
      <alignment horizontal="left"/>
    </xf>
    <xf numFmtId="0" fontId="3" fillId="2" borderId="0" xfId="0" applyFont="1" applyFill="1" applyAlignment="1">
      <alignment horizontal="justify" vertical="top" wrapText="1"/>
    </xf>
    <xf numFmtId="0" fontId="3" fillId="2" borderId="0" xfId="0" applyFont="1" applyFill="1" applyAlignment="1">
      <alignment horizontal="justify" wrapText="1"/>
    </xf>
    <xf numFmtId="0" fontId="0" fillId="0" borderId="0" xfId="0" applyFill="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71"/>
  <sheetViews>
    <sheetView showGridLines="0" workbookViewId="0" topLeftCell="A25">
      <selection activeCell="J28" sqref="J28"/>
    </sheetView>
  </sheetViews>
  <sheetFormatPr defaultColWidth="9.140625" defaultRowHeight="12.75"/>
  <cols>
    <col min="1" max="1" width="29.57421875" style="1" customWidth="1"/>
    <col min="2" max="2" width="0.9921875" style="1" customWidth="1"/>
    <col min="3" max="3" width="13.28125" style="13" customWidth="1"/>
    <col min="4" max="4" width="16.57421875" style="168" customWidth="1"/>
    <col min="5" max="5" width="1.7109375" style="1" customWidth="1"/>
    <col min="6" max="6" width="12.8515625" style="168" customWidth="1"/>
    <col min="7" max="7" width="16.7109375" style="168" customWidth="1"/>
    <col min="8" max="8" width="3.7109375" style="1" customWidth="1"/>
    <col min="9" max="9" width="10.7109375" style="1" bestFit="1" customWidth="1"/>
    <col min="10" max="16384" width="9.140625" style="1" customWidth="1"/>
  </cols>
  <sheetData>
    <row r="1" spans="1:9" ht="18.75">
      <c r="A1" s="355" t="s">
        <v>104</v>
      </c>
      <c r="B1" s="355"/>
      <c r="C1" s="355"/>
      <c r="D1" s="355"/>
      <c r="E1" s="355"/>
      <c r="F1" s="355"/>
      <c r="G1" s="355"/>
      <c r="H1" s="6"/>
      <c r="I1" s="6"/>
    </row>
    <row r="2" spans="1:9" ht="12.75">
      <c r="A2" s="356" t="s">
        <v>18</v>
      </c>
      <c r="B2" s="356"/>
      <c r="C2" s="356"/>
      <c r="D2" s="356"/>
      <c r="E2" s="356"/>
      <c r="F2" s="356"/>
      <c r="G2" s="356"/>
      <c r="H2" s="7"/>
      <c r="I2" s="7"/>
    </row>
    <row r="3" spans="6:7" ht="12.75">
      <c r="F3" s="358"/>
      <c r="G3" s="358"/>
    </row>
    <row r="4" spans="1:7" ht="14.25">
      <c r="A4" s="8" t="s">
        <v>265</v>
      </c>
      <c r="G4" s="189"/>
    </row>
    <row r="5" spans="1:7" ht="12.75">
      <c r="A5" s="9" t="s">
        <v>48</v>
      </c>
      <c r="G5" s="189"/>
    </row>
    <row r="6" spans="3:7" s="2" customFormat="1" ht="27" customHeight="1">
      <c r="C6" s="30"/>
      <c r="D6" s="151"/>
      <c r="F6" s="151"/>
      <c r="G6" s="153"/>
    </row>
    <row r="7" ht="12.75">
      <c r="A7" s="3" t="s">
        <v>290</v>
      </c>
    </row>
    <row r="8" ht="18.75" customHeight="1"/>
    <row r="9" spans="3:7" s="19" customFormat="1" ht="12">
      <c r="C9" s="357" t="s">
        <v>263</v>
      </c>
      <c r="D9" s="357"/>
      <c r="F9" s="357" t="s">
        <v>264</v>
      </c>
      <c r="G9" s="357"/>
    </row>
    <row r="10" spans="3:7" ht="48.75" customHeight="1">
      <c r="C10" s="31" t="s">
        <v>212</v>
      </c>
      <c r="D10" s="169" t="s">
        <v>288</v>
      </c>
      <c r="E10" s="171"/>
      <c r="F10" s="169" t="s">
        <v>213</v>
      </c>
      <c r="G10" s="169" t="s">
        <v>287</v>
      </c>
    </row>
    <row r="11" spans="3:7" s="16" customFormat="1" ht="17.25" customHeight="1">
      <c r="C11" s="66" t="s">
        <v>266</v>
      </c>
      <c r="D11" s="232" t="s">
        <v>217</v>
      </c>
      <c r="E11" s="18"/>
      <c r="F11" s="170" t="str">
        <f>C11</f>
        <v>30/06/12</v>
      </c>
      <c r="G11" s="170" t="str">
        <f>D11</f>
        <v>30/06/11</v>
      </c>
    </row>
    <row r="12" spans="1:7" s="16" customFormat="1" ht="12">
      <c r="A12" s="27" t="s">
        <v>267</v>
      </c>
      <c r="C12" s="33" t="s">
        <v>20</v>
      </c>
      <c r="D12" s="171" t="s">
        <v>20</v>
      </c>
      <c r="E12" s="18"/>
      <c r="F12" s="171" t="s">
        <v>20</v>
      </c>
      <c r="G12" s="171" t="s">
        <v>20</v>
      </c>
    </row>
    <row r="13" ht="9" customHeight="1"/>
    <row r="14" spans="1:11" s="16" customFormat="1" ht="18" customHeight="1">
      <c r="A14" s="50" t="s">
        <v>50</v>
      </c>
      <c r="B14" s="20"/>
      <c r="C14" s="130">
        <f>F14-100049</f>
        <v>72524</v>
      </c>
      <c r="D14" s="155">
        <v>29195</v>
      </c>
      <c r="E14" s="131"/>
      <c r="F14" s="154">
        <v>172573</v>
      </c>
      <c r="G14" s="155">
        <v>198272</v>
      </c>
      <c r="I14" s="164"/>
      <c r="J14" s="164"/>
      <c r="K14" s="197"/>
    </row>
    <row r="15" spans="1:11" s="16" customFormat="1" ht="18" customHeight="1">
      <c r="A15" s="50" t="s">
        <v>149</v>
      </c>
      <c r="B15" s="20"/>
      <c r="C15" s="132">
        <f>F15+123565</f>
        <v>-85892</v>
      </c>
      <c r="D15" s="224">
        <v>-39267</v>
      </c>
      <c r="E15" s="131"/>
      <c r="F15" s="182">
        <v>-209457</v>
      </c>
      <c r="G15" s="224">
        <v>-213338</v>
      </c>
      <c r="I15" s="164"/>
      <c r="J15" s="164"/>
      <c r="K15" s="197"/>
    </row>
    <row r="16" spans="1:10" s="16" customFormat="1" ht="18" customHeight="1">
      <c r="A16" s="49" t="s">
        <v>202</v>
      </c>
      <c r="B16" s="20"/>
      <c r="C16" s="130">
        <f>C14+C15</f>
        <v>-13368</v>
      </c>
      <c r="D16" s="155">
        <f>+D14+D15</f>
        <v>-10072</v>
      </c>
      <c r="E16" s="131"/>
      <c r="F16" s="154">
        <f>F14+F15</f>
        <v>-36884</v>
      </c>
      <c r="G16" s="155">
        <f>+G14+G15</f>
        <v>-15066</v>
      </c>
      <c r="I16" s="164"/>
      <c r="J16" s="197"/>
    </row>
    <row r="17" spans="1:10" s="28" customFormat="1" ht="18" customHeight="1">
      <c r="A17" s="50" t="s">
        <v>147</v>
      </c>
      <c r="B17" s="48"/>
      <c r="C17" s="133">
        <f>F17-146</f>
        <v>238</v>
      </c>
      <c r="D17" s="158">
        <v>446</v>
      </c>
      <c r="E17" s="129"/>
      <c r="F17" s="157">
        <f>336+48</f>
        <v>384</v>
      </c>
      <c r="G17" s="158">
        <v>536</v>
      </c>
      <c r="J17" s="164"/>
    </row>
    <row r="18" spans="1:10" s="28" customFormat="1" ht="18" customHeight="1">
      <c r="A18" s="50" t="s">
        <v>230</v>
      </c>
      <c r="B18" s="48"/>
      <c r="C18" s="133">
        <f>F18-586</f>
        <v>311</v>
      </c>
      <c r="D18" s="158">
        <v>3004</v>
      </c>
      <c r="E18" s="129"/>
      <c r="F18" s="157">
        <v>897</v>
      </c>
      <c r="G18" s="158">
        <v>3004</v>
      </c>
      <c r="J18" s="164"/>
    </row>
    <row r="19" spans="1:10" s="87" customFormat="1" ht="18" customHeight="1">
      <c r="A19" s="50" t="s">
        <v>51</v>
      </c>
      <c r="C19" s="133">
        <f>F19+1918</f>
        <v>-1057</v>
      </c>
      <c r="D19" s="158">
        <v>-2942</v>
      </c>
      <c r="E19" s="129"/>
      <c r="F19" s="157">
        <v>-2975</v>
      </c>
      <c r="G19" s="158">
        <v>-3039</v>
      </c>
      <c r="I19" s="292"/>
      <c r="J19" s="164"/>
    </row>
    <row r="20" spans="1:10" s="28" customFormat="1" ht="18" customHeight="1" hidden="1">
      <c r="A20" s="50" t="s">
        <v>148</v>
      </c>
      <c r="B20" s="48"/>
      <c r="C20" s="133">
        <f>F20</f>
        <v>0</v>
      </c>
      <c r="D20" s="158">
        <v>0</v>
      </c>
      <c r="E20" s="129"/>
      <c r="F20" s="157">
        <v>0</v>
      </c>
      <c r="G20" s="158">
        <v>0</v>
      </c>
      <c r="J20" s="164"/>
    </row>
    <row r="21" spans="1:10" s="59" customFormat="1" ht="18" customHeight="1">
      <c r="A21" s="58"/>
      <c r="C21" s="212"/>
      <c r="D21" s="213"/>
      <c r="E21" s="159"/>
      <c r="F21" s="183"/>
      <c r="G21" s="225"/>
      <c r="J21" s="164"/>
    </row>
    <row r="22" spans="1:10" s="28" customFormat="1" ht="18" customHeight="1">
      <c r="A22" s="49" t="s">
        <v>206</v>
      </c>
      <c r="B22" s="48"/>
      <c r="C22" s="133">
        <f>SUM(C16:C21)</f>
        <v>-13876</v>
      </c>
      <c r="D22" s="158">
        <f>SUM(D16:D21)</f>
        <v>-9564</v>
      </c>
      <c r="E22" s="129"/>
      <c r="F22" s="157">
        <f>SUM(F16:F21)</f>
        <v>-38578</v>
      </c>
      <c r="G22" s="158">
        <f>SUM(G16:G21)</f>
        <v>-14565</v>
      </c>
      <c r="I22" s="198"/>
      <c r="J22" s="164"/>
    </row>
    <row r="23" spans="1:10" s="22" customFormat="1" ht="18" customHeight="1">
      <c r="A23" s="88" t="s">
        <v>19</v>
      </c>
      <c r="C23" s="134">
        <f>F23+198</f>
        <v>198</v>
      </c>
      <c r="D23" s="213">
        <v>67</v>
      </c>
      <c r="E23" s="127"/>
      <c r="F23" s="183">
        <v>0</v>
      </c>
      <c r="G23" s="213">
        <v>55</v>
      </c>
      <c r="J23" s="164"/>
    </row>
    <row r="24" spans="1:10" s="91" customFormat="1" ht="27.75" customHeight="1" thickBot="1">
      <c r="A24" s="89" t="s">
        <v>271</v>
      </c>
      <c r="B24" s="90"/>
      <c r="C24" s="135">
        <f>SUM(C22:C23)</f>
        <v>-13678</v>
      </c>
      <c r="D24" s="226">
        <f>SUM(D22:D23)</f>
        <v>-9497</v>
      </c>
      <c r="E24" s="127"/>
      <c r="F24" s="184">
        <f>SUM(F22:F23)</f>
        <v>-38578</v>
      </c>
      <c r="G24" s="226">
        <f>SUM(G22:G23)</f>
        <v>-14510</v>
      </c>
      <c r="I24" s="233"/>
      <c r="J24" s="164"/>
    </row>
    <row r="25" spans="1:7" s="16" customFormat="1" ht="6.75" customHeight="1">
      <c r="A25" s="23"/>
      <c r="B25" s="23"/>
      <c r="C25" s="110"/>
      <c r="D25" s="192"/>
      <c r="E25" s="128"/>
      <c r="F25" s="174"/>
      <c r="G25" s="192"/>
    </row>
    <row r="26" spans="1:7" s="16" customFormat="1" ht="18" customHeight="1">
      <c r="A26" s="328" t="s">
        <v>268</v>
      </c>
      <c r="B26" s="91"/>
      <c r="C26" s="110"/>
      <c r="D26" s="192"/>
      <c r="E26" s="128"/>
      <c r="F26" s="174"/>
      <c r="G26" s="192"/>
    </row>
    <row r="27" spans="1:7" s="16" customFormat="1" ht="25.5" customHeight="1">
      <c r="A27" s="327" t="s">
        <v>269</v>
      </c>
      <c r="B27" s="91"/>
      <c r="C27" s="110">
        <v>0</v>
      </c>
      <c r="D27" s="192">
        <v>394</v>
      </c>
      <c r="E27" s="128"/>
      <c r="F27" s="174">
        <v>0</v>
      </c>
      <c r="G27" s="192">
        <v>394</v>
      </c>
    </row>
    <row r="28" spans="1:7" s="16" customFormat="1" ht="27" customHeight="1">
      <c r="A28" s="327" t="s">
        <v>270</v>
      </c>
      <c r="B28" s="91"/>
      <c r="C28" s="106">
        <v>0</v>
      </c>
      <c r="D28" s="156">
        <v>-5114</v>
      </c>
      <c r="E28" s="131"/>
      <c r="F28" s="160">
        <v>0</v>
      </c>
      <c r="G28" s="156">
        <v>-5114</v>
      </c>
    </row>
    <row r="29" spans="1:7" s="16" customFormat="1" ht="17.25" customHeight="1" thickBot="1">
      <c r="A29" s="89" t="s">
        <v>207</v>
      </c>
      <c r="B29" s="328"/>
      <c r="C29" s="112">
        <f>SUM(C24:C28)</f>
        <v>-13678</v>
      </c>
      <c r="D29" s="218">
        <f>SUM(D24:D28)</f>
        <v>-14217</v>
      </c>
      <c r="E29" s="329"/>
      <c r="F29" s="179">
        <f>SUM(F24:F28)</f>
        <v>-38578</v>
      </c>
      <c r="G29" s="218">
        <f>SUM(G24:G28)</f>
        <v>-19230</v>
      </c>
    </row>
    <row r="30" spans="1:7" s="16" customFormat="1" ht="12" customHeight="1">
      <c r="A30" s="91"/>
      <c r="B30" s="91"/>
      <c r="C30" s="110"/>
      <c r="D30" s="192"/>
      <c r="E30" s="128"/>
      <c r="F30" s="174"/>
      <c r="G30" s="192"/>
    </row>
    <row r="31" spans="1:7" s="16" customFormat="1" ht="18" customHeight="1">
      <c r="A31" s="50" t="s">
        <v>241</v>
      </c>
      <c r="B31" s="23"/>
      <c r="C31" s="110"/>
      <c r="D31" s="192"/>
      <c r="E31" s="128"/>
      <c r="F31" s="174"/>
      <c r="G31" s="192"/>
    </row>
    <row r="32" spans="1:7" s="16" customFormat="1" ht="18" customHeight="1">
      <c r="A32" s="50" t="s">
        <v>240</v>
      </c>
      <c r="B32" s="23"/>
      <c r="C32" s="110">
        <f>+F32</f>
        <v>0</v>
      </c>
      <c r="D32" s="192">
        <v>33</v>
      </c>
      <c r="E32" s="128"/>
      <c r="F32" s="174">
        <v>0</v>
      </c>
      <c r="G32" s="192">
        <v>97</v>
      </c>
    </row>
    <row r="33" spans="1:7" s="16" customFormat="1" ht="18" customHeight="1">
      <c r="A33" s="50" t="s">
        <v>81</v>
      </c>
      <c r="B33" s="23"/>
      <c r="C33" s="110">
        <f>C34-C32</f>
        <v>-13678</v>
      </c>
      <c r="D33" s="192">
        <f>+D34-D32</f>
        <v>-14250</v>
      </c>
      <c r="E33" s="128"/>
      <c r="F33" s="174">
        <f>F34-F32</f>
        <v>-38578</v>
      </c>
      <c r="G33" s="192">
        <f>+G34-G32</f>
        <v>-19327</v>
      </c>
    </row>
    <row r="34" spans="1:7" s="20" customFormat="1" ht="18" customHeight="1" thickBot="1">
      <c r="A34" s="60"/>
      <c r="B34" s="61"/>
      <c r="C34" s="136">
        <f>C24</f>
        <v>-13678</v>
      </c>
      <c r="D34" s="227">
        <f>+D29</f>
        <v>-14217</v>
      </c>
      <c r="E34" s="137"/>
      <c r="F34" s="185">
        <f>F24</f>
        <v>-38578</v>
      </c>
      <c r="G34" s="227">
        <f>+G29</f>
        <v>-19230</v>
      </c>
    </row>
    <row r="35" spans="1:7" s="16" customFormat="1" ht="12.75" customHeight="1">
      <c r="A35" s="23"/>
      <c r="B35" s="23"/>
      <c r="C35" s="34"/>
      <c r="D35" s="228"/>
      <c r="E35" s="21"/>
      <c r="F35" s="180"/>
      <c r="G35" s="228"/>
    </row>
    <row r="36" spans="1:7" s="16" customFormat="1" ht="22.5" customHeight="1">
      <c r="A36" s="92" t="s">
        <v>242</v>
      </c>
      <c r="B36" s="23"/>
      <c r="C36" s="93"/>
      <c r="D36" s="229"/>
      <c r="E36" s="73"/>
      <c r="F36" s="186"/>
      <c r="G36" s="229"/>
    </row>
    <row r="37" spans="1:7" s="173" customFormat="1" ht="18" customHeight="1">
      <c r="A37" s="289" t="s">
        <v>54</v>
      </c>
      <c r="B37" s="290"/>
      <c r="C37" s="187">
        <f>C33/'page 4-BS'!B17*100</f>
        <v>-26.882861635220124</v>
      </c>
      <c r="D37" s="230">
        <f>D33/46348*100</f>
        <v>-30.745663243289894</v>
      </c>
      <c r="E37" s="229"/>
      <c r="F37" s="187">
        <f>F33/'page 4-BS'!B17*100</f>
        <v>-75.82154088050315</v>
      </c>
      <c r="G37" s="230">
        <f>+G33/46348*100</f>
        <v>-41.69974971951325</v>
      </c>
    </row>
    <row r="38" spans="1:7" s="35" customFormat="1" ht="18" customHeight="1">
      <c r="A38" s="94" t="s">
        <v>78</v>
      </c>
      <c r="B38" s="95"/>
      <c r="C38" s="97" t="s">
        <v>63</v>
      </c>
      <c r="D38" s="231" t="s">
        <v>63</v>
      </c>
      <c r="E38" s="96"/>
      <c r="F38" s="188" t="s">
        <v>63</v>
      </c>
      <c r="G38" s="231" t="s">
        <v>63</v>
      </c>
    </row>
    <row r="39" spans="1:6" ht="12.75">
      <c r="A39" s="10"/>
      <c r="C39" s="12"/>
      <c r="F39" s="189"/>
    </row>
    <row r="40" spans="1:6" ht="15.75" customHeight="1">
      <c r="A40" s="10"/>
      <c r="C40" s="12"/>
      <c r="F40" s="189"/>
    </row>
    <row r="41" spans="1:3" ht="12.75">
      <c r="A41" s="10"/>
      <c r="C41" s="12"/>
    </row>
    <row r="42" spans="1:7" ht="36" customHeight="1">
      <c r="A42" s="354" t="s">
        <v>291</v>
      </c>
      <c r="B42" s="354"/>
      <c r="C42" s="354"/>
      <c r="D42" s="354"/>
      <c r="E42" s="354"/>
      <c r="F42" s="354"/>
      <c r="G42" s="354"/>
    </row>
    <row r="43" ht="27.75" customHeight="1"/>
    <row r="44" spans="1:3" ht="12.75">
      <c r="A44" s="10"/>
      <c r="C44" s="12"/>
    </row>
    <row r="45" spans="1:3" ht="12.75">
      <c r="A45" s="10"/>
      <c r="C45" s="12"/>
    </row>
    <row r="46" ht="12.75">
      <c r="A46" s="10"/>
    </row>
    <row r="47" ht="12.75">
      <c r="A47" s="10"/>
    </row>
    <row r="48" ht="12.75">
      <c r="A48" s="10"/>
    </row>
    <row r="71" ht="12.75">
      <c r="A71" s="166"/>
    </row>
  </sheetData>
  <mergeCells count="6">
    <mergeCell ref="A42:G42"/>
    <mergeCell ref="A1:G1"/>
    <mergeCell ref="A2:G2"/>
    <mergeCell ref="F9:G9"/>
    <mergeCell ref="C9:D9"/>
    <mergeCell ref="F3:G3"/>
  </mergeCells>
  <printOptions/>
  <pageMargins left="1" right="0.25" top="0.81" bottom="0.75" header="0.38" footer="0.8"/>
  <pageSetup horizontalDpi="300" verticalDpi="300" orientation="portrait" scale="90" r:id="rId1"/>
  <headerFooter alignWithMargins="0">
    <oddHeader>&amp;R
</oddHeader>
    <oddFooter>&amp;C&amp;"Times New Roman,Italic"&amp;8 Page 1</oddFooter>
  </headerFooter>
</worksheet>
</file>

<file path=xl/worksheets/sheet10.xml><?xml version="1.0" encoding="utf-8"?>
<worksheet xmlns="http://schemas.openxmlformats.org/spreadsheetml/2006/main" xmlns:r="http://schemas.openxmlformats.org/officeDocument/2006/relationships">
  <dimension ref="A1:Q66"/>
  <sheetViews>
    <sheetView showGridLines="0" workbookViewId="0" topLeftCell="A7">
      <selection activeCell="S35" sqref="S35"/>
    </sheetView>
  </sheetViews>
  <sheetFormatPr defaultColWidth="9.140625" defaultRowHeight="12.75"/>
  <cols>
    <col min="1" max="1" width="2.8515625" style="168" customWidth="1"/>
    <col min="2" max="2" width="2.8515625" style="168" bestFit="1" customWidth="1"/>
    <col min="3" max="3" width="4.00390625" style="168" customWidth="1"/>
    <col min="4" max="4" width="3.8515625" style="168" customWidth="1"/>
    <col min="5" max="5" width="12.7109375" style="168" customWidth="1"/>
    <col min="6" max="6" width="2.28125" style="168" customWidth="1"/>
    <col min="7" max="7" width="2.8515625" style="168" customWidth="1"/>
    <col min="8" max="8" width="11.57421875" style="168" customWidth="1"/>
    <col min="9" max="9" width="0.9921875" style="168" customWidth="1"/>
    <col min="10" max="10" width="11.57421875" style="168" customWidth="1"/>
    <col min="11" max="11" width="1.57421875" style="168" customWidth="1"/>
    <col min="12" max="12" width="11.57421875" style="168" customWidth="1"/>
    <col min="13" max="13" width="0.9921875" style="168" customWidth="1"/>
    <col min="14" max="14" width="11.8515625" style="168" customWidth="1"/>
    <col min="15" max="15" width="0.9921875" style="168" customWidth="1"/>
    <col min="16" max="16" width="18.140625" style="168" customWidth="1"/>
    <col min="17" max="17" width="11.28125" style="168" customWidth="1"/>
    <col min="18" max="18" width="0.13671875" style="168" customWidth="1"/>
    <col min="19" max="16384" width="9.140625" style="168" customWidth="1"/>
  </cols>
  <sheetData>
    <row r="1" spans="1:17" ht="18.75">
      <c r="A1" s="361" t="str">
        <f>'page 1-IS'!A1:G1</f>
        <v>BINA GOODYEAR BERHAD (18645-H)</v>
      </c>
      <c r="B1" s="361"/>
      <c r="C1" s="361"/>
      <c r="D1" s="361"/>
      <c r="E1" s="361"/>
      <c r="F1" s="361"/>
      <c r="G1" s="361"/>
      <c r="H1" s="361"/>
      <c r="I1" s="361"/>
      <c r="J1" s="361"/>
      <c r="K1" s="361"/>
      <c r="L1" s="361"/>
      <c r="M1" s="361"/>
      <c r="N1" s="361"/>
      <c r="O1" s="361"/>
      <c r="P1" s="361"/>
      <c r="Q1" s="150"/>
    </row>
    <row r="2" spans="1:17" ht="12.75">
      <c r="A2" s="363" t="str">
        <f>'page 1-IS'!A2:G2</f>
        <v>(Incorporated in Malaysia)</v>
      </c>
      <c r="B2" s="363"/>
      <c r="C2" s="363"/>
      <c r="D2" s="363"/>
      <c r="E2" s="363"/>
      <c r="F2" s="363"/>
      <c r="G2" s="363"/>
      <c r="H2" s="363"/>
      <c r="I2" s="363"/>
      <c r="J2" s="363"/>
      <c r="K2" s="363"/>
      <c r="L2" s="363"/>
      <c r="M2" s="363"/>
      <c r="N2" s="363"/>
      <c r="O2" s="363"/>
      <c r="P2" s="363"/>
      <c r="Q2" s="152"/>
    </row>
    <row r="3" ht="12.75">
      <c r="P3" s="189"/>
    </row>
    <row r="4" spans="1:16" ht="14.25">
      <c r="A4" s="199" t="str">
        <f>'page 1-IS'!A4</f>
        <v>Interim report for the financial period ended 30 June 2012</v>
      </c>
      <c r="P4" s="189"/>
    </row>
    <row r="5" spans="1:16" ht="12.75">
      <c r="A5" s="200" t="s">
        <v>48</v>
      </c>
      <c r="P5" s="189"/>
    </row>
    <row r="6" spans="1:15" s="151" customFormat="1" ht="12.75">
      <c r="A6" s="162"/>
      <c r="B6" s="162"/>
      <c r="C6" s="162"/>
      <c r="D6" s="162"/>
      <c r="E6" s="201"/>
      <c r="F6" s="162"/>
      <c r="G6" s="162"/>
      <c r="H6" s="162"/>
      <c r="I6" s="162"/>
      <c r="J6" s="162"/>
      <c r="K6" s="162"/>
      <c r="L6" s="162"/>
      <c r="M6" s="162"/>
      <c r="N6" s="162"/>
      <c r="O6" s="162"/>
    </row>
    <row r="7" ht="12.75">
      <c r="A7" s="189" t="s">
        <v>152</v>
      </c>
    </row>
    <row r="9" spans="1:16" ht="18" customHeight="1">
      <c r="A9" s="189" t="s">
        <v>22</v>
      </c>
      <c r="B9" s="189"/>
      <c r="C9" s="189" t="s">
        <v>41</v>
      </c>
      <c r="D9" s="189"/>
      <c r="E9" s="189"/>
      <c r="P9" s="181"/>
    </row>
    <row r="10" ht="3" customHeight="1">
      <c r="P10" s="181"/>
    </row>
    <row r="11" spans="3:16" ht="52.5" customHeight="1">
      <c r="C11" s="378" t="s">
        <v>300</v>
      </c>
      <c r="D11" s="378"/>
      <c r="E11" s="378"/>
      <c r="F11" s="378"/>
      <c r="G11" s="378"/>
      <c r="H11" s="378"/>
      <c r="I11" s="378"/>
      <c r="J11" s="378"/>
      <c r="K11" s="378"/>
      <c r="L11" s="378"/>
      <c r="M11" s="378"/>
      <c r="N11" s="378"/>
      <c r="O11" s="378"/>
      <c r="P11" s="378"/>
    </row>
    <row r="12" spans="3:16" ht="3.75" customHeight="1">
      <c r="C12" s="196"/>
      <c r="D12" s="196"/>
      <c r="E12" s="196"/>
      <c r="F12" s="196"/>
      <c r="G12" s="196"/>
      <c r="H12" s="196"/>
      <c r="I12" s="196"/>
      <c r="J12" s="196"/>
      <c r="K12" s="196"/>
      <c r="L12" s="196"/>
      <c r="M12" s="196"/>
      <c r="N12" s="196"/>
      <c r="O12" s="196"/>
      <c r="P12" s="196"/>
    </row>
    <row r="13" spans="1:16" ht="18" customHeight="1">
      <c r="A13" s="202" t="s">
        <v>23</v>
      </c>
      <c r="B13" s="189"/>
      <c r="C13" s="380" t="s">
        <v>171</v>
      </c>
      <c r="D13" s="380"/>
      <c r="E13" s="380"/>
      <c r="F13" s="380"/>
      <c r="G13" s="380"/>
      <c r="H13" s="380"/>
      <c r="I13" s="380"/>
      <c r="J13" s="380"/>
      <c r="K13" s="380"/>
      <c r="L13" s="380"/>
      <c r="M13" s="380"/>
      <c r="N13" s="380"/>
      <c r="O13" s="380"/>
      <c r="P13" s="380"/>
    </row>
    <row r="14" ht="3" customHeight="1">
      <c r="P14" s="181"/>
    </row>
    <row r="15" spans="3:16" s="203" customFormat="1" ht="12.75" customHeight="1">
      <c r="C15" s="204"/>
      <c r="D15" s="204"/>
      <c r="E15" s="204"/>
      <c r="F15" s="204"/>
      <c r="G15" s="204"/>
      <c r="H15" s="204"/>
      <c r="I15" s="204"/>
      <c r="J15" s="205"/>
      <c r="K15" s="204"/>
      <c r="L15" s="206" t="s">
        <v>169</v>
      </c>
      <c r="M15" s="204"/>
      <c r="N15" s="205"/>
      <c r="P15" s="264"/>
    </row>
    <row r="16" spans="3:16" s="203" customFormat="1" ht="13.5" customHeight="1">
      <c r="C16" s="204"/>
      <c r="D16" s="204"/>
      <c r="E16" s="204"/>
      <c r="F16" s="204"/>
      <c r="G16" s="204"/>
      <c r="H16" s="204"/>
      <c r="I16" s="204"/>
      <c r="J16" s="205" t="s">
        <v>167</v>
      </c>
      <c r="K16" s="204"/>
      <c r="L16" s="206" t="s">
        <v>170</v>
      </c>
      <c r="M16" s="204"/>
      <c r="N16" s="205"/>
      <c r="P16" s="264"/>
    </row>
    <row r="17" spans="3:16" s="203" customFormat="1" ht="12.75" customHeight="1">
      <c r="C17" s="204"/>
      <c r="D17" s="204"/>
      <c r="E17" s="204"/>
      <c r="F17" s="204"/>
      <c r="G17" s="204"/>
      <c r="H17" s="204"/>
      <c r="I17" s="204"/>
      <c r="J17" s="205" t="s">
        <v>168</v>
      </c>
      <c r="K17" s="204"/>
      <c r="L17" s="206" t="s">
        <v>168</v>
      </c>
      <c r="M17" s="204"/>
      <c r="P17" s="264"/>
    </row>
    <row r="18" spans="3:16" s="203" customFormat="1" ht="12.75" customHeight="1">
      <c r="C18" s="204"/>
      <c r="D18" s="204"/>
      <c r="E18" s="204"/>
      <c r="F18" s="204"/>
      <c r="G18" s="204"/>
      <c r="H18" s="204"/>
      <c r="I18" s="204"/>
      <c r="J18" s="207" t="str">
        <f>'page 1-IS'!F11</f>
        <v>30/06/12</v>
      </c>
      <c r="K18" s="204"/>
      <c r="L18" s="307">
        <v>40999</v>
      </c>
      <c r="M18" s="204"/>
      <c r="N18" s="205" t="s">
        <v>165</v>
      </c>
      <c r="P18" s="264"/>
    </row>
    <row r="19" spans="3:16" ht="12.75" customHeight="1">
      <c r="C19" s="379" t="s">
        <v>172</v>
      </c>
      <c r="D19" s="379"/>
      <c r="E19" s="379"/>
      <c r="F19" s="379"/>
      <c r="G19" s="379"/>
      <c r="H19" s="379"/>
      <c r="I19" s="379"/>
      <c r="J19" s="205" t="s">
        <v>20</v>
      </c>
      <c r="K19" s="151"/>
      <c r="L19" s="205" t="s">
        <v>20</v>
      </c>
      <c r="M19" s="151"/>
      <c r="N19" s="205" t="s">
        <v>166</v>
      </c>
      <c r="P19" s="181"/>
    </row>
    <row r="20" spans="3:16" ht="12.75" customHeight="1">
      <c r="C20" s="151" t="s">
        <v>173</v>
      </c>
      <c r="D20" s="151"/>
      <c r="E20" s="151"/>
      <c r="F20" s="151"/>
      <c r="G20" s="151"/>
      <c r="H20" s="151"/>
      <c r="I20" s="151"/>
      <c r="J20" s="293">
        <f>'page 1-IS'!C14</f>
        <v>72524</v>
      </c>
      <c r="K20" s="163"/>
      <c r="L20" s="163">
        <v>31642</v>
      </c>
      <c r="M20" s="163"/>
      <c r="N20" s="296">
        <f>(J20-L20)/L20</f>
        <v>1.2920169395107768</v>
      </c>
      <c r="P20" s="181"/>
    </row>
    <row r="21" spans="3:16" ht="12.75" customHeight="1">
      <c r="C21" s="151" t="s">
        <v>197</v>
      </c>
      <c r="D21" s="151"/>
      <c r="E21" s="151"/>
      <c r="F21" s="151"/>
      <c r="G21" s="151"/>
      <c r="H21" s="151"/>
      <c r="I21" s="151"/>
      <c r="J21" s="293">
        <f>'page 1-IS'!C22</f>
        <v>-13876</v>
      </c>
      <c r="K21" s="163"/>
      <c r="L21" s="163">
        <v>-21674</v>
      </c>
      <c r="M21" s="163"/>
      <c r="N21" s="296">
        <f>(J21-L21)/-L21</f>
        <v>0.359785918612162</v>
      </c>
      <c r="P21" s="181"/>
    </row>
    <row r="22" spans="3:16" ht="6.75" customHeight="1">
      <c r="C22" s="370"/>
      <c r="D22" s="370"/>
      <c r="E22" s="370"/>
      <c r="F22" s="370"/>
      <c r="G22" s="370"/>
      <c r="H22" s="370"/>
      <c r="I22" s="370"/>
      <c r="J22" s="370"/>
      <c r="K22" s="370"/>
      <c r="L22" s="370"/>
      <c r="M22" s="370"/>
      <c r="N22" s="370"/>
      <c r="O22" s="370"/>
      <c r="P22" s="370"/>
    </row>
    <row r="23" spans="3:16" ht="42.75" customHeight="1">
      <c r="C23" s="378" t="s">
        <v>301</v>
      </c>
      <c r="D23" s="378"/>
      <c r="E23" s="378"/>
      <c r="F23" s="378"/>
      <c r="G23" s="378"/>
      <c r="H23" s="378"/>
      <c r="I23" s="378"/>
      <c r="J23" s="378"/>
      <c r="K23" s="378"/>
      <c r="L23" s="378"/>
      <c r="M23" s="378"/>
      <c r="N23" s="378"/>
      <c r="O23" s="378"/>
      <c r="P23" s="378"/>
    </row>
    <row r="24" ht="3" customHeight="1"/>
    <row r="25" spans="1:3" ht="12.75">
      <c r="A25" s="189" t="s">
        <v>24</v>
      </c>
      <c r="C25" s="189" t="s">
        <v>174</v>
      </c>
    </row>
    <row r="26" ht="2.25" customHeight="1"/>
    <row r="27" spans="3:16" ht="15" customHeight="1">
      <c r="C27" s="378" t="s">
        <v>324</v>
      </c>
      <c r="D27" s="378"/>
      <c r="E27" s="378"/>
      <c r="F27" s="378"/>
      <c r="G27" s="378"/>
      <c r="H27" s="378"/>
      <c r="I27" s="378"/>
      <c r="J27" s="378"/>
      <c r="K27" s="378"/>
      <c r="L27" s="378"/>
      <c r="M27" s="378"/>
      <c r="N27" s="378"/>
      <c r="O27" s="378"/>
      <c r="P27" s="378"/>
    </row>
    <row r="28" ht="3" customHeight="1"/>
    <row r="29" spans="1:3" ht="12.75" customHeight="1">
      <c r="A29" s="189" t="s">
        <v>25</v>
      </c>
      <c r="C29" s="189" t="s">
        <v>175</v>
      </c>
    </row>
    <row r="30" ht="3" customHeight="1"/>
    <row r="31" spans="3:17" ht="15" customHeight="1">
      <c r="C31" s="168" t="s">
        <v>176</v>
      </c>
      <c r="D31" s="203"/>
      <c r="E31" s="203"/>
      <c r="F31" s="203"/>
      <c r="G31" s="203"/>
      <c r="H31" s="203"/>
      <c r="I31" s="203"/>
      <c r="J31" s="203"/>
      <c r="K31" s="203"/>
      <c r="L31" s="203"/>
      <c r="M31" s="203"/>
      <c r="N31" s="203"/>
      <c r="O31" s="203"/>
      <c r="P31" s="203"/>
      <c r="Q31" s="203"/>
    </row>
    <row r="32" ht="5.25" customHeight="1"/>
    <row r="33" spans="1:3" ht="12.75">
      <c r="A33" s="189" t="s">
        <v>26</v>
      </c>
      <c r="C33" s="189" t="s">
        <v>19</v>
      </c>
    </row>
    <row r="34" ht="3" customHeight="1"/>
    <row r="35" spans="10:12" ht="12.75" customHeight="1">
      <c r="J35" s="205" t="s">
        <v>167</v>
      </c>
      <c r="L35" s="206" t="s">
        <v>167</v>
      </c>
    </row>
    <row r="36" spans="3:13" ht="12.75">
      <c r="C36" s="153"/>
      <c r="D36" s="153"/>
      <c r="E36" s="151"/>
      <c r="F36" s="153"/>
      <c r="G36" s="153"/>
      <c r="H36" s="153"/>
      <c r="I36" s="153"/>
      <c r="J36" s="205" t="s">
        <v>168</v>
      </c>
      <c r="K36" s="204"/>
      <c r="L36" s="206" t="s">
        <v>177</v>
      </c>
      <c r="M36" s="151"/>
    </row>
    <row r="37" spans="3:13" ht="12.75">
      <c r="C37" s="153"/>
      <c r="D37" s="153"/>
      <c r="E37" s="153"/>
      <c r="F37" s="153"/>
      <c r="G37" s="153"/>
      <c r="H37" s="153"/>
      <c r="I37" s="153"/>
      <c r="J37" s="207" t="str">
        <f>'page 1-IS'!C11</f>
        <v>30/06/12</v>
      </c>
      <c r="K37" s="204"/>
      <c r="L37" s="207" t="str">
        <f>J37</f>
        <v>30/06/12</v>
      </c>
      <c r="M37" s="151"/>
    </row>
    <row r="38" spans="3:13" ht="12.75">
      <c r="C38" s="153" t="s">
        <v>178</v>
      </c>
      <c r="D38" s="153"/>
      <c r="E38" s="153"/>
      <c r="F38" s="153"/>
      <c r="G38" s="153"/>
      <c r="H38" s="153"/>
      <c r="I38" s="153"/>
      <c r="J38" s="205" t="s">
        <v>20</v>
      </c>
      <c r="K38" s="204"/>
      <c r="L38" s="205" t="s">
        <v>20</v>
      </c>
      <c r="M38" s="151"/>
    </row>
    <row r="39" spans="3:13" ht="12.75">
      <c r="C39" s="208" t="s">
        <v>12</v>
      </c>
      <c r="D39" s="153"/>
      <c r="E39" s="153"/>
      <c r="F39" s="153"/>
      <c r="G39" s="153"/>
      <c r="H39" s="153"/>
      <c r="I39" s="153"/>
      <c r="K39" s="151"/>
      <c r="M39" s="151"/>
    </row>
    <row r="40" spans="3:13" ht="12.75">
      <c r="C40" s="151" t="s">
        <v>10</v>
      </c>
      <c r="D40" s="151"/>
      <c r="E40" s="151"/>
      <c r="F40" s="151"/>
      <c r="G40" s="151"/>
      <c r="H40" s="151"/>
      <c r="I40" s="151"/>
      <c r="J40" s="293">
        <v>198</v>
      </c>
      <c r="K40" s="30"/>
      <c r="L40" s="293">
        <v>0</v>
      </c>
      <c r="M40" s="151"/>
    </row>
    <row r="41" spans="3:13" ht="12.75">
      <c r="C41" s="151" t="s">
        <v>11</v>
      </c>
      <c r="D41" s="151"/>
      <c r="E41" s="151"/>
      <c r="F41" s="151"/>
      <c r="G41" s="151"/>
      <c r="H41" s="151"/>
      <c r="I41" s="151"/>
      <c r="J41" s="209">
        <v>0</v>
      </c>
      <c r="K41" s="151"/>
      <c r="L41" s="209">
        <v>0</v>
      </c>
      <c r="M41" s="151"/>
    </row>
    <row r="42" spans="3:13" ht="12.75">
      <c r="C42" s="151"/>
      <c r="D42" s="151"/>
      <c r="E42" s="151"/>
      <c r="F42" s="151"/>
      <c r="G42" s="151"/>
      <c r="H42" s="151"/>
      <c r="I42" s="151"/>
      <c r="J42" s="163">
        <f>SUM(J40:J41)</f>
        <v>198</v>
      </c>
      <c r="K42" s="151"/>
      <c r="L42" s="163">
        <f>SUM(L40:L41)</f>
        <v>0</v>
      </c>
      <c r="M42" s="151"/>
    </row>
    <row r="43" spans="3:13" ht="12.75">
      <c r="C43" s="151" t="s">
        <v>179</v>
      </c>
      <c r="D43" s="151"/>
      <c r="E43" s="151"/>
      <c r="F43" s="151"/>
      <c r="G43" s="151"/>
      <c r="H43" s="151"/>
      <c r="I43" s="151"/>
      <c r="J43" s="163">
        <f>+L43</f>
        <v>0</v>
      </c>
      <c r="K43" s="151"/>
      <c r="L43" s="163">
        <v>0</v>
      </c>
      <c r="M43" s="151"/>
    </row>
    <row r="44" spans="3:13" ht="12.75">
      <c r="C44" s="151" t="s">
        <v>180</v>
      </c>
      <c r="D44" s="151"/>
      <c r="E44" s="151"/>
      <c r="F44" s="151"/>
      <c r="G44" s="151"/>
      <c r="H44" s="151"/>
      <c r="I44" s="151"/>
      <c r="J44" s="163">
        <v>0</v>
      </c>
      <c r="K44" s="151"/>
      <c r="L44" s="163">
        <v>0</v>
      </c>
      <c r="M44" s="151"/>
    </row>
    <row r="45" spans="3:13" ht="12.75">
      <c r="C45" s="151" t="s">
        <v>194</v>
      </c>
      <c r="D45" s="151"/>
      <c r="E45" s="151"/>
      <c r="F45" s="151"/>
      <c r="G45" s="151"/>
      <c r="H45" s="151"/>
      <c r="I45" s="151"/>
      <c r="J45" s="163">
        <v>0</v>
      </c>
      <c r="K45" s="151"/>
      <c r="L45" s="163">
        <v>0</v>
      </c>
      <c r="M45" s="151"/>
    </row>
    <row r="46" spans="3:13" ht="13.5" thickBot="1">
      <c r="C46" s="151"/>
      <c r="D46" s="151"/>
      <c r="E46" s="151"/>
      <c r="F46" s="151"/>
      <c r="G46" s="151"/>
      <c r="H46" s="151"/>
      <c r="I46" s="151"/>
      <c r="J46" s="210">
        <f>SUM(J42:J45)</f>
        <v>198</v>
      </c>
      <c r="K46" s="151"/>
      <c r="L46" s="210">
        <f>SUM(L42:L45)</f>
        <v>0</v>
      </c>
      <c r="M46" s="151"/>
    </row>
    <row r="47" spans="3:13" ht="12.75">
      <c r="C47" s="151"/>
      <c r="D47" s="151"/>
      <c r="E47" s="151"/>
      <c r="F47" s="151"/>
      <c r="G47" s="151"/>
      <c r="H47" s="151"/>
      <c r="I47" s="151"/>
      <c r="J47" s="151"/>
      <c r="K47" s="151"/>
      <c r="L47" s="151"/>
      <c r="M47" s="151"/>
    </row>
    <row r="66" ht="12.75">
      <c r="A66" s="211"/>
    </row>
  </sheetData>
  <mergeCells count="8">
    <mergeCell ref="A1:P1"/>
    <mergeCell ref="A2:P2"/>
    <mergeCell ref="C11:P11"/>
    <mergeCell ref="C13:P13"/>
    <mergeCell ref="C27:P27"/>
    <mergeCell ref="C22:P22"/>
    <mergeCell ref="C19:I19"/>
    <mergeCell ref="C23:P23"/>
  </mergeCells>
  <printOptions/>
  <pageMargins left="0.92" right="0.25" top="0.61" bottom="0.75" header="0.38" footer="0.8"/>
  <pageSetup horizontalDpi="600" verticalDpi="600" orientation="portrait" scale="90" r:id="rId1"/>
  <headerFooter alignWithMargins="0">
    <oddFooter>&amp;C&amp;"Times New Roman,Italic"&amp;8Page 10</oddFooter>
  </headerFooter>
</worksheet>
</file>

<file path=xl/worksheets/sheet11.xml><?xml version="1.0" encoding="utf-8"?>
<worksheet xmlns="http://schemas.openxmlformats.org/spreadsheetml/2006/main" xmlns:r="http://schemas.openxmlformats.org/officeDocument/2006/relationships">
  <dimension ref="A1:S67"/>
  <sheetViews>
    <sheetView showGridLines="0" tabSelected="1" workbookViewId="0" topLeftCell="A43">
      <selection activeCell="J56" sqref="J56"/>
    </sheetView>
  </sheetViews>
  <sheetFormatPr defaultColWidth="9.140625" defaultRowHeight="12.75"/>
  <cols>
    <col min="1" max="1" width="2.8515625" style="168" customWidth="1"/>
    <col min="2" max="2" width="2.8515625" style="168" bestFit="1" customWidth="1"/>
    <col min="3" max="3" width="4.00390625" style="168" customWidth="1"/>
    <col min="4" max="4" width="3.8515625" style="168" customWidth="1"/>
    <col min="5" max="5" width="12.7109375" style="168" customWidth="1"/>
    <col min="6" max="6" width="2.28125" style="168" customWidth="1"/>
    <col min="7" max="7" width="2.8515625" style="168" customWidth="1"/>
    <col min="8" max="8" width="11.57421875" style="168" customWidth="1"/>
    <col min="9" max="9" width="0.9921875" style="168" customWidth="1"/>
    <col min="10" max="10" width="11.57421875" style="190" customWidth="1"/>
    <col min="11" max="11" width="1.57421875" style="168" customWidth="1"/>
    <col min="12" max="12" width="11.57421875" style="190" customWidth="1"/>
    <col min="13" max="13" width="0.9921875" style="168" customWidth="1"/>
    <col min="14" max="14" width="11.8515625" style="190" customWidth="1"/>
    <col min="15" max="15" width="0.9921875" style="168" customWidth="1"/>
    <col min="16" max="16" width="15.8515625" style="168" customWidth="1"/>
    <col min="17" max="17" width="11.28125" style="168" hidden="1" customWidth="1"/>
    <col min="18" max="18" width="0.13671875" style="168" customWidth="1"/>
    <col min="19" max="16384" width="9.140625" style="168" customWidth="1"/>
  </cols>
  <sheetData>
    <row r="1" spans="1:17" ht="18.75">
      <c r="A1" s="361" t="str">
        <f>'page 1-IS'!A1:G1</f>
        <v>BINA GOODYEAR BERHAD (18645-H)</v>
      </c>
      <c r="B1" s="361"/>
      <c r="C1" s="361"/>
      <c r="D1" s="361"/>
      <c r="E1" s="361"/>
      <c r="F1" s="361"/>
      <c r="G1" s="361"/>
      <c r="H1" s="361"/>
      <c r="I1" s="361"/>
      <c r="J1" s="361"/>
      <c r="K1" s="361"/>
      <c r="L1" s="361"/>
      <c r="M1" s="361"/>
      <c r="N1" s="361"/>
      <c r="O1" s="361"/>
      <c r="P1" s="361"/>
      <c r="Q1" s="150"/>
    </row>
    <row r="2" spans="1:17" ht="12.75">
      <c r="A2" s="363" t="str">
        <f>'page 1-IS'!A2:G2</f>
        <v>(Incorporated in Malaysia)</v>
      </c>
      <c r="B2" s="363"/>
      <c r="C2" s="363"/>
      <c r="D2" s="363"/>
      <c r="E2" s="363"/>
      <c r="F2" s="363"/>
      <c r="G2" s="363"/>
      <c r="H2" s="363"/>
      <c r="I2" s="363"/>
      <c r="J2" s="363"/>
      <c r="K2" s="363"/>
      <c r="L2" s="363"/>
      <c r="M2" s="363"/>
      <c r="N2" s="363"/>
      <c r="O2" s="363"/>
      <c r="P2" s="363"/>
      <c r="Q2" s="152"/>
    </row>
    <row r="3" ht="12.75">
      <c r="P3" s="189"/>
    </row>
    <row r="4" spans="1:16" ht="14.25">
      <c r="A4" s="199" t="str">
        <f>'page 1-IS'!A4</f>
        <v>Interim report for the financial period ended 30 June 2012</v>
      </c>
      <c r="P4" s="189"/>
    </row>
    <row r="5" spans="1:16" ht="12.75">
      <c r="A5" s="200" t="s">
        <v>48</v>
      </c>
      <c r="P5" s="189"/>
    </row>
    <row r="6" spans="1:15" s="151" customFormat="1" ht="12.75">
      <c r="A6" s="162"/>
      <c r="B6" s="162"/>
      <c r="C6" s="162"/>
      <c r="D6" s="162"/>
      <c r="E6" s="201"/>
      <c r="F6" s="162"/>
      <c r="G6" s="162"/>
      <c r="H6" s="162"/>
      <c r="I6" s="162"/>
      <c r="J6" s="265"/>
      <c r="K6" s="162"/>
      <c r="L6" s="265"/>
      <c r="M6" s="162"/>
      <c r="N6" s="265"/>
      <c r="O6" s="162"/>
    </row>
    <row r="7" ht="12.75">
      <c r="A7" s="189" t="s">
        <v>152</v>
      </c>
    </row>
    <row r="9" spans="1:16" ht="18" customHeight="1">
      <c r="A9" s="189" t="s">
        <v>27</v>
      </c>
      <c r="B9" s="189"/>
      <c r="C9" s="189" t="s">
        <v>2</v>
      </c>
      <c r="D9" s="189"/>
      <c r="E9" s="189"/>
      <c r="P9" s="181"/>
    </row>
    <row r="10" ht="3" customHeight="1">
      <c r="P10" s="181"/>
    </row>
    <row r="11" spans="3:16" ht="20.25" customHeight="1">
      <c r="C11" s="378" t="s">
        <v>227</v>
      </c>
      <c r="D11" s="378"/>
      <c r="E11" s="378"/>
      <c r="F11" s="378"/>
      <c r="G11" s="378"/>
      <c r="H11" s="378"/>
      <c r="I11" s="378"/>
      <c r="J11" s="378"/>
      <c r="K11" s="378"/>
      <c r="L11" s="378"/>
      <c r="M11" s="378"/>
      <c r="N11" s="378"/>
      <c r="O11" s="378"/>
      <c r="P11" s="378"/>
    </row>
    <row r="12" spans="3:16" ht="3.75" customHeight="1">
      <c r="C12" s="196"/>
      <c r="D12" s="196"/>
      <c r="E12" s="196"/>
      <c r="F12" s="196"/>
      <c r="G12" s="196"/>
      <c r="H12" s="196"/>
      <c r="I12" s="196"/>
      <c r="J12" s="266"/>
      <c r="K12" s="196"/>
      <c r="L12" s="266"/>
      <c r="M12" s="196"/>
      <c r="N12" s="266"/>
      <c r="O12" s="196"/>
      <c r="P12" s="196"/>
    </row>
    <row r="13" spans="1:16" s="244" customFormat="1" ht="12.75" customHeight="1">
      <c r="A13" s="267" t="s">
        <v>28</v>
      </c>
      <c r="B13" s="267"/>
      <c r="C13" s="381" t="s">
        <v>181</v>
      </c>
      <c r="D13" s="381"/>
      <c r="E13" s="381"/>
      <c r="F13" s="381"/>
      <c r="G13" s="381"/>
      <c r="H13" s="381"/>
      <c r="I13" s="381"/>
      <c r="J13" s="381"/>
      <c r="K13" s="381"/>
      <c r="L13" s="381"/>
      <c r="M13" s="381"/>
      <c r="N13" s="381"/>
      <c r="O13" s="381"/>
      <c r="P13" s="381"/>
    </row>
    <row r="14" ht="3" customHeight="1">
      <c r="P14" s="181"/>
    </row>
    <row r="15" spans="3:16" ht="12.75" customHeight="1">
      <c r="C15" s="370" t="s">
        <v>1</v>
      </c>
      <c r="D15" s="370"/>
      <c r="E15" s="370"/>
      <c r="F15" s="370"/>
      <c r="G15" s="370"/>
      <c r="H15" s="370"/>
      <c r="I15" s="370"/>
      <c r="J15" s="370"/>
      <c r="K15" s="370"/>
      <c r="L15" s="370"/>
      <c r="M15" s="370"/>
      <c r="N15" s="370"/>
      <c r="O15" s="370"/>
      <c r="P15" s="370"/>
    </row>
    <row r="16" ht="3" customHeight="1"/>
    <row r="17" spans="1:3" ht="12.75">
      <c r="A17" s="189" t="s">
        <v>29</v>
      </c>
      <c r="C17" s="189" t="s">
        <v>0</v>
      </c>
    </row>
    <row r="18" ht="3" customHeight="1"/>
    <row r="19" ht="12.75" customHeight="1">
      <c r="C19" s="168" t="s">
        <v>228</v>
      </c>
    </row>
    <row r="20" ht="12.75" customHeight="1"/>
    <row r="21" spans="1:3" ht="12.75" customHeight="1">
      <c r="A21" s="189" t="s">
        <v>31</v>
      </c>
      <c r="C21" s="189" t="s">
        <v>36</v>
      </c>
    </row>
    <row r="22" ht="3" customHeight="1"/>
    <row r="23" ht="12.75" customHeight="1">
      <c r="C23" s="168" t="s">
        <v>286</v>
      </c>
    </row>
    <row r="24" ht="3" customHeight="1"/>
    <row r="25" spans="3:15" ht="12.75" customHeight="1">
      <c r="C25" s="151"/>
      <c r="D25" s="151"/>
      <c r="E25" s="151"/>
      <c r="F25" s="151"/>
      <c r="G25" s="151"/>
      <c r="H25" s="151"/>
      <c r="I25" s="151"/>
      <c r="J25" s="191" t="s">
        <v>37</v>
      </c>
      <c r="K25" s="153"/>
      <c r="L25" s="191" t="s">
        <v>3</v>
      </c>
      <c r="M25" s="153"/>
      <c r="N25" s="191" t="s">
        <v>55</v>
      </c>
      <c r="O25" s="151"/>
    </row>
    <row r="26" spans="3:15" ht="12.75" customHeight="1">
      <c r="C26" s="153" t="s">
        <v>172</v>
      </c>
      <c r="D26" s="151"/>
      <c r="E26" s="151"/>
      <c r="F26" s="151"/>
      <c r="G26" s="151"/>
      <c r="H26" s="151"/>
      <c r="I26" s="151"/>
      <c r="J26" s="191" t="s">
        <v>20</v>
      </c>
      <c r="K26" s="153"/>
      <c r="L26" s="191" t="s">
        <v>20</v>
      </c>
      <c r="M26" s="153"/>
      <c r="N26" s="191" t="s">
        <v>20</v>
      </c>
      <c r="O26" s="151"/>
    </row>
    <row r="27" spans="1:15" ht="12.75">
      <c r="A27" s="189"/>
      <c r="C27" s="268" t="s">
        <v>4</v>
      </c>
      <c r="D27" s="151"/>
      <c r="E27" s="151"/>
      <c r="F27" s="151"/>
      <c r="G27" s="151"/>
      <c r="H27" s="151"/>
      <c r="I27" s="151"/>
      <c r="J27" s="163"/>
      <c r="K27" s="151"/>
      <c r="L27" s="163"/>
      <c r="M27" s="151"/>
      <c r="N27" s="163"/>
      <c r="O27" s="151"/>
    </row>
    <row r="28" spans="1:15" ht="12.75">
      <c r="A28" s="189"/>
      <c r="C28" s="151" t="s">
        <v>182</v>
      </c>
      <c r="D28" s="151"/>
      <c r="E28" s="151"/>
      <c r="F28" s="151"/>
      <c r="G28" s="151"/>
      <c r="H28" s="151"/>
      <c r="I28" s="151"/>
      <c r="J28" s="293">
        <v>423</v>
      </c>
      <c r="K28" s="30"/>
      <c r="L28" s="293">
        <v>0</v>
      </c>
      <c r="M28" s="30"/>
      <c r="N28" s="293">
        <f>J28+L28</f>
        <v>423</v>
      </c>
      <c r="O28" s="151"/>
    </row>
    <row r="29" spans="1:15" ht="12.75">
      <c r="A29" s="189"/>
      <c r="C29" s="151" t="s">
        <v>7</v>
      </c>
      <c r="D29" s="151"/>
      <c r="E29" s="151"/>
      <c r="F29" s="151"/>
      <c r="G29" s="151"/>
      <c r="H29" s="151"/>
      <c r="I29" s="151"/>
      <c r="J29" s="293">
        <v>15000</v>
      </c>
      <c r="K29" s="30"/>
      <c r="L29" s="293">
        <v>0</v>
      </c>
      <c r="M29" s="30"/>
      <c r="N29" s="293">
        <f>J29+L29</f>
        <v>15000</v>
      </c>
      <c r="O29" s="151"/>
    </row>
    <row r="30" spans="1:19" ht="12.75">
      <c r="A30" s="189"/>
      <c r="C30" s="151" t="s">
        <v>6</v>
      </c>
      <c r="D30" s="151"/>
      <c r="E30" s="151"/>
      <c r="F30" s="151"/>
      <c r="G30" s="151"/>
      <c r="H30" s="151"/>
      <c r="I30" s="151"/>
      <c r="J30" s="304">
        <v>4523</v>
      </c>
      <c r="K30" s="30"/>
      <c r="L30" s="304">
        <v>0</v>
      </c>
      <c r="M30" s="30"/>
      <c r="N30" s="304">
        <f>J30+L30</f>
        <v>4523</v>
      </c>
      <c r="O30" s="151"/>
      <c r="P30" s="151"/>
      <c r="Q30" s="151"/>
      <c r="R30" s="151"/>
      <c r="S30" s="151"/>
    </row>
    <row r="31" spans="3:19" ht="3" customHeight="1">
      <c r="C31" s="151"/>
      <c r="D31" s="151"/>
      <c r="E31" s="151"/>
      <c r="F31" s="151"/>
      <c r="G31" s="151"/>
      <c r="H31" s="151"/>
      <c r="I31" s="151"/>
      <c r="J31" s="293"/>
      <c r="K31" s="30"/>
      <c r="L31" s="293"/>
      <c r="M31" s="30"/>
      <c r="N31" s="293"/>
      <c r="O31" s="151"/>
      <c r="P31" s="151"/>
      <c r="Q31" s="151"/>
      <c r="R31" s="151"/>
      <c r="S31" s="151"/>
    </row>
    <row r="32" spans="3:19" ht="12.75">
      <c r="C32" s="153"/>
      <c r="D32" s="153"/>
      <c r="E32" s="153"/>
      <c r="F32" s="153"/>
      <c r="G32" s="153"/>
      <c r="H32" s="153"/>
      <c r="I32" s="153"/>
      <c r="J32" s="305">
        <f>SUM(J28:J31)</f>
        <v>19946</v>
      </c>
      <c r="K32" s="306"/>
      <c r="L32" s="305">
        <f>SUM(L28:L31)</f>
        <v>0</v>
      </c>
      <c r="M32" s="30"/>
      <c r="N32" s="305">
        <f>SUM(N28:N31)</f>
        <v>19946</v>
      </c>
      <c r="O32" s="151"/>
      <c r="P32" s="151"/>
      <c r="Q32" s="151"/>
      <c r="R32" s="151"/>
      <c r="S32" s="151"/>
    </row>
    <row r="33" spans="3:19" ht="12.75">
      <c r="C33" s="268" t="s">
        <v>5</v>
      </c>
      <c r="D33" s="153"/>
      <c r="E33" s="153"/>
      <c r="F33" s="153"/>
      <c r="G33" s="153"/>
      <c r="H33" s="153"/>
      <c r="I33" s="153"/>
      <c r="J33" s="305"/>
      <c r="K33" s="306"/>
      <c r="L33" s="99"/>
      <c r="M33" s="30"/>
      <c r="N33" s="305"/>
      <c r="O33" s="151"/>
      <c r="P33" s="151"/>
      <c r="Q33" s="151"/>
      <c r="R33" s="151"/>
      <c r="S33" s="151"/>
    </row>
    <row r="34" spans="3:19" ht="12.75">
      <c r="C34" s="151" t="str">
        <f>C28</f>
        <v>Hire Purchase</v>
      </c>
      <c r="D34" s="153"/>
      <c r="E34" s="153"/>
      <c r="F34" s="153"/>
      <c r="G34" s="153"/>
      <c r="H34" s="153"/>
      <c r="I34" s="153"/>
      <c r="J34" s="305">
        <v>633</v>
      </c>
      <c r="K34" s="306"/>
      <c r="L34" s="305">
        <v>0</v>
      </c>
      <c r="M34" s="30"/>
      <c r="N34" s="305">
        <f>L34+J34</f>
        <v>633</v>
      </c>
      <c r="O34" s="151"/>
      <c r="P34" s="151"/>
      <c r="Q34" s="151"/>
      <c r="R34" s="151"/>
      <c r="S34" s="151"/>
    </row>
    <row r="35" spans="3:15" ht="12.75">
      <c r="C35" s="151" t="s">
        <v>195</v>
      </c>
      <c r="D35" s="153"/>
      <c r="E35" s="153"/>
      <c r="F35" s="153"/>
      <c r="G35" s="153"/>
      <c r="H35" s="153"/>
      <c r="I35" s="153"/>
      <c r="J35" s="305">
        <v>0</v>
      </c>
      <c r="K35" s="306"/>
      <c r="L35" s="305">
        <v>0</v>
      </c>
      <c r="M35" s="30"/>
      <c r="N35" s="305">
        <f>L35+J35</f>
        <v>0</v>
      </c>
      <c r="O35" s="151"/>
    </row>
    <row r="36" spans="3:19" ht="13.5" thickBot="1">
      <c r="C36" s="153"/>
      <c r="D36" s="153"/>
      <c r="E36" s="153"/>
      <c r="F36" s="153"/>
      <c r="G36" s="153"/>
      <c r="H36" s="153"/>
      <c r="I36" s="153"/>
      <c r="J36" s="303">
        <f>SUM(J32:J35)</f>
        <v>20579</v>
      </c>
      <c r="K36" s="306"/>
      <c r="L36" s="303">
        <f>SUM(L32:L35)</f>
        <v>0</v>
      </c>
      <c r="M36" s="30"/>
      <c r="N36" s="303">
        <f>SUM(N32:N35)</f>
        <v>20579</v>
      </c>
      <c r="O36" s="151"/>
      <c r="P36" s="190"/>
      <c r="S36" s="190"/>
    </row>
    <row r="37" spans="3:15" ht="12.75">
      <c r="C37" s="153"/>
      <c r="D37" s="153"/>
      <c r="E37" s="153"/>
      <c r="F37" s="153"/>
      <c r="G37" s="153"/>
      <c r="H37" s="153"/>
      <c r="I37" s="153"/>
      <c r="J37" s="191"/>
      <c r="K37" s="204"/>
      <c r="L37" s="269"/>
      <c r="M37" s="151"/>
      <c r="N37" s="163"/>
      <c r="O37" s="151"/>
    </row>
    <row r="38" spans="1:14" ht="12.75">
      <c r="A38" s="189" t="s">
        <v>32</v>
      </c>
      <c r="C38" s="153" t="s">
        <v>39</v>
      </c>
      <c r="D38" s="153"/>
      <c r="E38" s="153"/>
      <c r="F38" s="153"/>
      <c r="G38" s="153"/>
      <c r="H38" s="153"/>
      <c r="I38" s="153"/>
      <c r="J38" s="191"/>
      <c r="K38" s="151"/>
      <c r="L38" s="191"/>
      <c r="M38" s="151"/>
      <c r="N38" s="163"/>
    </row>
    <row r="39" spans="3:14" ht="3" customHeight="1">
      <c r="C39" s="151"/>
      <c r="D39" s="151"/>
      <c r="E39" s="151"/>
      <c r="F39" s="151"/>
      <c r="G39" s="151"/>
      <c r="H39" s="151"/>
      <c r="I39" s="151"/>
      <c r="J39" s="163"/>
      <c r="K39" s="151"/>
      <c r="L39" s="163"/>
      <c r="M39" s="151"/>
      <c r="N39" s="163"/>
    </row>
    <row r="40" spans="3:14" ht="12.75">
      <c r="C40" s="151" t="s">
        <v>8</v>
      </c>
      <c r="D40" s="151"/>
      <c r="E40" s="151"/>
      <c r="F40" s="151"/>
      <c r="G40" s="151"/>
      <c r="H40" s="151"/>
      <c r="I40" s="151"/>
      <c r="J40" s="163"/>
      <c r="K40" s="151"/>
      <c r="L40" s="163"/>
      <c r="M40" s="151"/>
      <c r="N40" s="163"/>
    </row>
    <row r="41" spans="3:14" ht="3" customHeight="1">
      <c r="C41" s="151"/>
      <c r="D41" s="151"/>
      <c r="E41" s="151"/>
      <c r="F41" s="151"/>
      <c r="G41" s="151"/>
      <c r="H41" s="151"/>
      <c r="I41" s="151"/>
      <c r="J41" s="163"/>
      <c r="K41" s="151"/>
      <c r="L41" s="163"/>
      <c r="M41" s="151"/>
      <c r="N41" s="163"/>
    </row>
    <row r="42" spans="1:14" ht="12.75">
      <c r="A42" s="189" t="s">
        <v>34</v>
      </c>
      <c r="C42" s="153" t="s">
        <v>40</v>
      </c>
      <c r="D42" s="151"/>
      <c r="E42" s="151"/>
      <c r="F42" s="151"/>
      <c r="G42" s="151"/>
      <c r="H42" s="151"/>
      <c r="I42" s="151"/>
      <c r="J42" s="163"/>
      <c r="K42" s="151"/>
      <c r="L42" s="163"/>
      <c r="M42" s="151"/>
      <c r="N42" s="163"/>
    </row>
    <row r="43" spans="3:14" ht="3" customHeight="1">
      <c r="C43" s="151"/>
      <c r="D43" s="151"/>
      <c r="E43" s="151"/>
      <c r="F43" s="151"/>
      <c r="G43" s="151"/>
      <c r="H43" s="151"/>
      <c r="I43" s="151"/>
      <c r="J43" s="163"/>
      <c r="K43" s="151"/>
      <c r="L43" s="163"/>
      <c r="M43" s="151"/>
      <c r="N43" s="163"/>
    </row>
    <row r="44" ht="12.75">
      <c r="C44" s="168" t="s">
        <v>229</v>
      </c>
    </row>
    <row r="45" ht="3" customHeight="1"/>
    <row r="46" spans="1:3" ht="12.75">
      <c r="A46" s="189" t="s">
        <v>35</v>
      </c>
      <c r="C46" s="189" t="s">
        <v>9</v>
      </c>
    </row>
    <row r="47" spans="3:16" ht="15.75" customHeight="1">
      <c r="C47" s="349" t="s">
        <v>296</v>
      </c>
      <c r="D47" s="382"/>
      <c r="E47" s="382"/>
      <c r="F47" s="382"/>
      <c r="G47" s="382"/>
      <c r="H47" s="382"/>
      <c r="I47" s="382"/>
      <c r="J47" s="382"/>
      <c r="K47" s="382"/>
      <c r="L47" s="382"/>
      <c r="M47" s="382"/>
      <c r="N47" s="382"/>
      <c r="O47" s="382"/>
      <c r="P47" s="382"/>
    </row>
    <row r="48" ht="3" customHeight="1"/>
    <row r="49" spans="1:3" ht="12.75">
      <c r="A49" s="189" t="s">
        <v>60</v>
      </c>
      <c r="C49" s="189" t="s">
        <v>97</v>
      </c>
    </row>
    <row r="50" ht="3" customHeight="1"/>
    <row r="51" spans="3:16" ht="39" customHeight="1">
      <c r="C51" s="378" t="s">
        <v>298</v>
      </c>
      <c r="D51" s="378"/>
      <c r="E51" s="378"/>
      <c r="F51" s="378"/>
      <c r="G51" s="378"/>
      <c r="H51" s="378"/>
      <c r="I51" s="378"/>
      <c r="J51" s="378"/>
      <c r="K51" s="378"/>
      <c r="L51" s="378"/>
      <c r="M51" s="378"/>
      <c r="N51" s="378"/>
      <c r="O51" s="378"/>
      <c r="P51" s="378"/>
    </row>
    <row r="52" ht="3" customHeight="1"/>
    <row r="53" spans="1:3" ht="14.25" customHeight="1">
      <c r="A53" s="189" t="s">
        <v>303</v>
      </c>
      <c r="C53" s="189" t="s">
        <v>304</v>
      </c>
    </row>
    <row r="54" spans="1:3" ht="14.25" customHeight="1">
      <c r="A54" s="189"/>
      <c r="C54" s="168" t="s">
        <v>305</v>
      </c>
    </row>
    <row r="55" spans="1:16" ht="16.5" customHeight="1">
      <c r="A55" s="189"/>
      <c r="J55" s="246" t="s">
        <v>273</v>
      </c>
      <c r="K55" s="189"/>
      <c r="L55" s="246"/>
      <c r="M55" s="189"/>
      <c r="N55" s="246" t="s">
        <v>274</v>
      </c>
      <c r="O55" s="189"/>
      <c r="P55" s="189"/>
    </row>
    <row r="56" spans="1:16" ht="13.5" customHeight="1">
      <c r="A56" s="189"/>
      <c r="J56" s="352" t="s">
        <v>20</v>
      </c>
      <c r="K56" s="353"/>
      <c r="L56" s="246"/>
      <c r="M56" s="189"/>
      <c r="N56" s="352" t="s">
        <v>20</v>
      </c>
      <c r="O56" s="189"/>
      <c r="P56" s="189"/>
    </row>
    <row r="57" spans="1:14" ht="15" customHeight="1">
      <c r="A57" s="189"/>
      <c r="C57" s="168" t="s">
        <v>306</v>
      </c>
      <c r="J57" s="190">
        <v>-30551</v>
      </c>
      <c r="N57" s="190">
        <v>8027</v>
      </c>
    </row>
    <row r="58" spans="1:14" ht="15" customHeight="1">
      <c r="A58" s="189"/>
      <c r="C58" s="168" t="s">
        <v>307</v>
      </c>
      <c r="J58" s="351">
        <v>0</v>
      </c>
      <c r="N58" s="190">
        <v>0</v>
      </c>
    </row>
    <row r="59" spans="3:16" ht="17.25" customHeight="1" thickBot="1">
      <c r="C59" s="258" t="s">
        <v>308</v>
      </c>
      <c r="D59" s="196"/>
      <c r="E59" s="196"/>
      <c r="F59" s="196"/>
      <c r="G59" s="196"/>
      <c r="H59" s="196"/>
      <c r="I59" s="196"/>
      <c r="J59" s="339">
        <v>-30551</v>
      </c>
      <c r="K59" s="336"/>
      <c r="L59" s="336"/>
      <c r="M59" s="336"/>
      <c r="N59" s="339">
        <v>8027</v>
      </c>
      <c r="O59" s="336"/>
      <c r="P59" s="336"/>
    </row>
    <row r="60" ht="3" customHeight="1"/>
    <row r="62" ht="12.75">
      <c r="A62" s="168" t="s">
        <v>13</v>
      </c>
    </row>
    <row r="64" ht="12.75">
      <c r="A64" s="189" t="s">
        <v>14</v>
      </c>
    </row>
    <row r="65" ht="12.75">
      <c r="A65" s="168" t="s">
        <v>15</v>
      </c>
    </row>
    <row r="67" spans="1:14" s="13" customFormat="1" ht="12.75">
      <c r="A67" s="335" t="s">
        <v>299</v>
      </c>
      <c r="J67" s="98"/>
      <c r="L67" s="98"/>
      <c r="N67" s="98"/>
    </row>
  </sheetData>
  <mergeCells count="7">
    <mergeCell ref="C15:P15"/>
    <mergeCell ref="C51:P51"/>
    <mergeCell ref="A1:P1"/>
    <mergeCell ref="A2:P2"/>
    <mergeCell ref="C13:P13"/>
    <mergeCell ref="C11:P11"/>
    <mergeCell ref="C47:P47"/>
  </mergeCells>
  <printOptions/>
  <pageMargins left="0.67" right="0.34" top="0.6" bottom="0.75" header="0.38" footer="0.8"/>
  <pageSetup horizontalDpi="600" verticalDpi="600" orientation="portrait" scale="90" r:id="rId1"/>
  <headerFooter alignWithMargins="0">
    <oddFooter>&amp;C&amp;"Times New Roman,Italic"&amp;8Page 11</oddFooter>
  </headerFooter>
</worksheet>
</file>

<file path=xl/worksheets/sheet2.xml><?xml version="1.0" encoding="utf-8"?>
<worksheet xmlns="http://schemas.openxmlformats.org/spreadsheetml/2006/main" xmlns:r="http://schemas.openxmlformats.org/officeDocument/2006/relationships">
  <dimension ref="A1:K71"/>
  <sheetViews>
    <sheetView showGridLines="0" workbookViewId="0" topLeftCell="A13">
      <selection activeCell="D38" sqref="D38"/>
    </sheetView>
  </sheetViews>
  <sheetFormatPr defaultColWidth="9.140625" defaultRowHeight="12.75"/>
  <cols>
    <col min="1" max="1" width="29.57421875" style="1" customWidth="1"/>
    <col min="2" max="2" width="0.9921875" style="1" customWidth="1"/>
    <col min="3" max="3" width="13.28125" style="13" customWidth="1"/>
    <col min="4" max="4" width="16.57421875" style="168" customWidth="1"/>
    <col min="5" max="5" width="1.7109375" style="1" customWidth="1"/>
    <col min="6" max="6" width="12.8515625" style="168" customWidth="1"/>
    <col min="7" max="7" width="16.7109375" style="168" customWidth="1"/>
    <col min="8" max="8" width="3.7109375" style="1" customWidth="1"/>
    <col min="9" max="9" width="10.7109375" style="1" bestFit="1" customWidth="1"/>
    <col min="10" max="16384" width="9.140625" style="1" customWidth="1"/>
  </cols>
  <sheetData>
    <row r="1" spans="1:9" ht="18.75">
      <c r="A1" s="355" t="s">
        <v>104</v>
      </c>
      <c r="B1" s="355"/>
      <c r="C1" s="355"/>
      <c r="D1" s="355"/>
      <c r="E1" s="355"/>
      <c r="F1" s="355"/>
      <c r="G1" s="355"/>
      <c r="H1" s="6"/>
      <c r="I1" s="6"/>
    </row>
    <row r="2" spans="1:9" ht="12.75">
      <c r="A2" s="356" t="s">
        <v>18</v>
      </c>
      <c r="B2" s="356"/>
      <c r="C2" s="356"/>
      <c r="D2" s="356"/>
      <c r="E2" s="356"/>
      <c r="F2" s="356"/>
      <c r="G2" s="356"/>
      <c r="H2" s="7"/>
      <c r="I2" s="7"/>
    </row>
    <row r="3" spans="6:7" ht="12.75">
      <c r="F3" s="358"/>
      <c r="G3" s="358"/>
    </row>
    <row r="4" spans="1:7" ht="14.25">
      <c r="A4" s="8" t="s">
        <v>265</v>
      </c>
      <c r="G4" s="189"/>
    </row>
    <row r="5" spans="1:7" ht="12.75">
      <c r="A5" s="9" t="s">
        <v>48</v>
      </c>
      <c r="G5" s="189"/>
    </row>
    <row r="6" spans="3:7" s="2" customFormat="1" ht="27" customHeight="1">
      <c r="C6" s="30"/>
      <c r="D6" s="151"/>
      <c r="F6" s="151"/>
      <c r="G6" s="153"/>
    </row>
    <row r="7" ht="12.75">
      <c r="A7" s="3" t="s">
        <v>232</v>
      </c>
    </row>
    <row r="8" ht="18.75" customHeight="1"/>
    <row r="9" spans="3:7" s="19" customFormat="1" ht="12">
      <c r="C9" s="357" t="s">
        <v>263</v>
      </c>
      <c r="D9" s="357"/>
      <c r="F9" s="357" t="s">
        <v>264</v>
      </c>
      <c r="G9" s="357"/>
    </row>
    <row r="10" spans="3:7" ht="48.75" customHeight="1">
      <c r="C10" s="31" t="s">
        <v>212</v>
      </c>
      <c r="D10" s="169" t="s">
        <v>288</v>
      </c>
      <c r="E10" s="171"/>
      <c r="F10" s="169" t="s">
        <v>213</v>
      </c>
      <c r="G10" s="169" t="s">
        <v>287</v>
      </c>
    </row>
    <row r="11" spans="3:7" s="16" customFormat="1" ht="17.25" customHeight="1">
      <c r="C11" s="66" t="s">
        <v>266</v>
      </c>
      <c r="D11" s="232" t="s">
        <v>217</v>
      </c>
      <c r="E11" s="18"/>
      <c r="F11" s="170" t="str">
        <f>C11</f>
        <v>30/06/12</v>
      </c>
      <c r="G11" s="170" t="str">
        <f>D11</f>
        <v>30/06/11</v>
      </c>
    </row>
    <row r="12" spans="1:7" s="16" customFormat="1" ht="12">
      <c r="A12" s="27"/>
      <c r="C12" s="33" t="s">
        <v>20</v>
      </c>
      <c r="D12" s="171" t="s">
        <v>20</v>
      </c>
      <c r="E12" s="18"/>
      <c r="F12" s="171" t="s">
        <v>20</v>
      </c>
      <c r="G12" s="171" t="s">
        <v>20</v>
      </c>
    </row>
    <row r="13" ht="9" customHeight="1"/>
    <row r="14" spans="1:11" s="16" customFormat="1" ht="18" customHeight="1">
      <c r="A14" s="89" t="s">
        <v>207</v>
      </c>
      <c r="B14" s="20"/>
      <c r="C14" s="130">
        <f>+'page 1-IS'!C29</f>
        <v>-13678</v>
      </c>
      <c r="D14" s="155">
        <f>+'page 1-IS'!D29</f>
        <v>-14217</v>
      </c>
      <c r="E14" s="131"/>
      <c r="F14" s="154">
        <f>+'page 1-IS'!F29</f>
        <v>-38578</v>
      </c>
      <c r="G14" s="155">
        <f>+'page 1-IS'!G29</f>
        <v>-19230</v>
      </c>
      <c r="I14" s="164"/>
      <c r="J14" s="164"/>
      <c r="K14" s="197"/>
    </row>
    <row r="15" spans="1:11" s="16" customFormat="1" ht="18" customHeight="1">
      <c r="A15" s="50" t="s">
        <v>292</v>
      </c>
      <c r="B15" s="20"/>
      <c r="C15" s="132">
        <v>0</v>
      </c>
      <c r="D15" s="224">
        <v>0</v>
      </c>
      <c r="E15" s="131"/>
      <c r="F15" s="182">
        <v>0</v>
      </c>
      <c r="G15" s="224">
        <v>0</v>
      </c>
      <c r="I15" s="164"/>
      <c r="J15" s="164"/>
      <c r="K15" s="197"/>
    </row>
    <row r="16" spans="1:10" s="16" customFormat="1" ht="22.5" customHeight="1" thickBot="1">
      <c r="A16" s="49" t="s">
        <v>294</v>
      </c>
      <c r="B16" s="331"/>
      <c r="C16" s="136">
        <f>C14+C15</f>
        <v>-13678</v>
      </c>
      <c r="D16" s="185">
        <f>+D14+D15</f>
        <v>-14217</v>
      </c>
      <c r="E16" s="332"/>
      <c r="F16" s="185">
        <f>F14+F15</f>
        <v>-38578</v>
      </c>
      <c r="G16" s="185">
        <f>+G14+G15</f>
        <v>-19230</v>
      </c>
      <c r="I16" s="164"/>
      <c r="J16" s="197"/>
    </row>
    <row r="17" spans="1:7" s="16" customFormat="1" ht="12" customHeight="1">
      <c r="A17" s="91"/>
      <c r="B17" s="91"/>
      <c r="C17" s="110"/>
      <c r="D17" s="192"/>
      <c r="E17" s="128"/>
      <c r="F17" s="174"/>
      <c r="G17" s="192"/>
    </row>
    <row r="18" spans="1:7" s="16" customFormat="1" ht="25.5" customHeight="1">
      <c r="A18" s="333" t="s">
        <v>293</v>
      </c>
      <c r="B18" s="23"/>
      <c r="C18" s="110"/>
      <c r="D18" s="192"/>
      <c r="E18" s="128"/>
      <c r="F18" s="174"/>
      <c r="G18" s="192"/>
    </row>
    <row r="19" spans="1:7" s="16" customFormat="1" ht="18" customHeight="1">
      <c r="A19" s="50" t="s">
        <v>240</v>
      </c>
      <c r="B19" s="23"/>
      <c r="C19" s="110">
        <f>+F19</f>
        <v>0</v>
      </c>
      <c r="D19" s="192">
        <v>33</v>
      </c>
      <c r="E19" s="128"/>
      <c r="F19" s="174">
        <v>0</v>
      </c>
      <c r="G19" s="192">
        <v>97</v>
      </c>
    </row>
    <row r="20" spans="1:7" s="16" customFormat="1" ht="18" customHeight="1">
      <c r="A20" s="50" t="s">
        <v>81</v>
      </c>
      <c r="B20" s="23"/>
      <c r="C20" s="110">
        <f>C21-C19</f>
        <v>-13678</v>
      </c>
      <c r="D20" s="192">
        <f>+D21-D19</f>
        <v>-14250</v>
      </c>
      <c r="E20" s="128"/>
      <c r="F20" s="174">
        <f>F21-F19</f>
        <v>-38578</v>
      </c>
      <c r="G20" s="192">
        <f>+G21-G19</f>
        <v>-19327</v>
      </c>
    </row>
    <row r="21" spans="1:7" s="20" customFormat="1" ht="18" customHeight="1" thickBot="1">
      <c r="A21" s="60"/>
      <c r="B21" s="61"/>
      <c r="C21" s="136">
        <f>+C16</f>
        <v>-13678</v>
      </c>
      <c r="D21" s="227">
        <f>+D16</f>
        <v>-14217</v>
      </c>
      <c r="E21" s="137"/>
      <c r="F21" s="185">
        <f>+F16</f>
        <v>-38578</v>
      </c>
      <c r="G21" s="227">
        <f>+G16</f>
        <v>-19230</v>
      </c>
    </row>
    <row r="22" spans="1:7" s="16" customFormat="1" ht="12.75" customHeight="1">
      <c r="A22" s="23"/>
      <c r="B22" s="23"/>
      <c r="C22" s="34"/>
      <c r="D22" s="228"/>
      <c r="E22" s="21"/>
      <c r="F22" s="180"/>
      <c r="G22" s="228"/>
    </row>
    <row r="23" spans="1:7" s="16" customFormat="1" ht="22.5" customHeight="1">
      <c r="A23" s="92" t="s">
        <v>242</v>
      </c>
      <c r="B23" s="23"/>
      <c r="C23" s="93"/>
      <c r="D23" s="229"/>
      <c r="E23" s="73"/>
      <c r="F23" s="186"/>
      <c r="G23" s="229"/>
    </row>
    <row r="24" spans="1:7" s="173" customFormat="1" ht="18" customHeight="1">
      <c r="A24" s="289" t="s">
        <v>54</v>
      </c>
      <c r="B24" s="290"/>
      <c r="C24" s="187">
        <f>C20/'page 4-BS'!B17*100</f>
        <v>-26.882861635220124</v>
      </c>
      <c r="D24" s="230">
        <f>D20/46348*100</f>
        <v>-30.745663243289894</v>
      </c>
      <c r="E24" s="229"/>
      <c r="F24" s="187">
        <f>F20/'page 4-BS'!B17*100</f>
        <v>-75.82154088050315</v>
      </c>
      <c r="G24" s="230">
        <f>+G20/46348*100</f>
        <v>-41.69974971951325</v>
      </c>
    </row>
    <row r="25" spans="1:7" s="35" customFormat="1" ht="18" customHeight="1">
      <c r="A25" s="94" t="s">
        <v>78</v>
      </c>
      <c r="B25" s="95"/>
      <c r="C25" s="97" t="s">
        <v>63</v>
      </c>
      <c r="D25" s="231" t="s">
        <v>63</v>
      </c>
      <c r="E25" s="96"/>
      <c r="F25" s="188" t="s">
        <v>63</v>
      </c>
      <c r="G25" s="231" t="s">
        <v>63</v>
      </c>
    </row>
    <row r="26" spans="1:6" ht="12.75">
      <c r="A26" s="10"/>
      <c r="C26" s="12"/>
      <c r="F26" s="189"/>
    </row>
    <row r="27" spans="1:6" ht="12.75">
      <c r="A27" s="10"/>
      <c r="C27" s="12"/>
      <c r="F27" s="189"/>
    </row>
    <row r="28" spans="1:6" ht="12.75">
      <c r="A28" s="10"/>
      <c r="C28" s="12"/>
      <c r="F28" s="189"/>
    </row>
    <row r="29" spans="1:6" ht="12.75">
      <c r="A29" s="10"/>
      <c r="C29" s="12"/>
      <c r="F29" s="189"/>
    </row>
    <row r="30" spans="1:6" ht="12.75">
      <c r="A30" s="10"/>
      <c r="C30" s="12"/>
      <c r="F30" s="189"/>
    </row>
    <row r="31" spans="1:6" ht="12.75">
      <c r="A31" s="10"/>
      <c r="C31" s="12"/>
      <c r="F31" s="189"/>
    </row>
    <row r="32" spans="1:6" ht="12.75">
      <c r="A32" s="10"/>
      <c r="C32" s="12"/>
      <c r="F32" s="189"/>
    </row>
    <row r="33" spans="1:6" ht="12.75">
      <c r="A33" s="10"/>
      <c r="C33" s="12"/>
      <c r="F33" s="189"/>
    </row>
    <row r="34" spans="1:6" ht="12.75">
      <c r="A34" s="10"/>
      <c r="C34" s="12"/>
      <c r="F34" s="189"/>
    </row>
    <row r="35" spans="1:6" ht="12.75">
      <c r="A35" s="10"/>
      <c r="C35" s="12"/>
      <c r="F35" s="189"/>
    </row>
    <row r="36" spans="1:6" ht="12.75">
      <c r="A36" s="10"/>
      <c r="C36" s="12"/>
      <c r="F36" s="189"/>
    </row>
    <row r="37" spans="1:6" ht="12.75">
      <c r="A37" s="10"/>
      <c r="C37" s="12"/>
      <c r="F37" s="189"/>
    </row>
    <row r="38" spans="1:6" ht="12.75">
      <c r="A38" s="10"/>
      <c r="C38" s="12"/>
      <c r="F38" s="189"/>
    </row>
    <row r="39" spans="1:6" ht="12.75">
      <c r="A39" s="10"/>
      <c r="C39" s="12"/>
      <c r="F39" s="189"/>
    </row>
    <row r="40" spans="1:6" ht="15.75" customHeight="1">
      <c r="A40" s="10"/>
      <c r="C40" s="12"/>
      <c r="F40" s="189"/>
    </row>
    <row r="41" spans="1:3" ht="12.75">
      <c r="A41" s="10"/>
      <c r="C41" s="12"/>
    </row>
    <row r="42" spans="1:7" ht="20.25" customHeight="1">
      <c r="A42" s="354"/>
      <c r="B42" s="354"/>
      <c r="C42" s="354"/>
      <c r="D42" s="354"/>
      <c r="E42" s="354"/>
      <c r="F42" s="354"/>
      <c r="G42" s="354"/>
    </row>
    <row r="43" spans="1:7" ht="27.75" customHeight="1">
      <c r="A43" s="354" t="s">
        <v>233</v>
      </c>
      <c r="B43" s="354"/>
      <c r="C43" s="354"/>
      <c r="D43" s="354"/>
      <c r="E43" s="354"/>
      <c r="F43" s="354"/>
      <c r="G43" s="354"/>
    </row>
    <row r="44" spans="1:3" ht="12.75">
      <c r="A44" s="10"/>
      <c r="C44" s="12"/>
    </row>
    <row r="45" spans="1:3" ht="12.75">
      <c r="A45" s="10"/>
      <c r="C45" s="12"/>
    </row>
    <row r="46" ht="12.75">
      <c r="A46" s="10"/>
    </row>
    <row r="47" ht="12.75">
      <c r="A47" s="10"/>
    </row>
    <row r="48" ht="12.75">
      <c r="A48" s="10"/>
    </row>
    <row r="71" ht="12.75">
      <c r="A71" s="166"/>
    </row>
  </sheetData>
  <mergeCells count="7">
    <mergeCell ref="A42:G42"/>
    <mergeCell ref="A43:G43"/>
    <mergeCell ref="A1:G1"/>
    <mergeCell ref="A2:G2"/>
    <mergeCell ref="F3:G3"/>
    <mergeCell ref="C9:D9"/>
    <mergeCell ref="F9:G9"/>
  </mergeCells>
  <printOptions/>
  <pageMargins left="1" right="0.25" top="0.81" bottom="0.75" header="0.38" footer="0.8"/>
  <pageSetup fitToWidth="90" horizontalDpi="600" verticalDpi="600" orientation="portrait" scale="90" r:id="rId1"/>
  <headerFooter alignWithMargins="0">
    <oddFooter>&amp;C&amp;"Times New Roman,Italic"&amp;8page 2</oddFooter>
  </headerFooter>
</worksheet>
</file>

<file path=xl/worksheets/sheet3.xml><?xml version="1.0" encoding="utf-8"?>
<worksheet xmlns="http://schemas.openxmlformats.org/spreadsheetml/2006/main" xmlns:r="http://schemas.openxmlformats.org/officeDocument/2006/relationships">
  <dimension ref="A1:L65"/>
  <sheetViews>
    <sheetView showGridLines="0" workbookViewId="0" topLeftCell="A10">
      <selection activeCell="D38" sqref="D38"/>
    </sheetView>
  </sheetViews>
  <sheetFormatPr defaultColWidth="9.140625" defaultRowHeight="12.75"/>
  <cols>
    <col min="1" max="1" width="51.140625" style="1" customWidth="1"/>
    <col min="2" max="2" width="16.7109375" style="168" customWidth="1"/>
    <col min="3" max="3" width="3.140625" style="13"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355" t="str">
        <f>'page 1-IS'!A1:G1</f>
        <v>BINA GOODYEAR BERHAD (18645-H)</v>
      </c>
      <c r="B1" s="355"/>
      <c r="C1" s="355"/>
      <c r="D1" s="355"/>
      <c r="E1" s="355"/>
      <c r="F1" s="355"/>
      <c r="G1" s="355"/>
      <c r="H1" s="355"/>
      <c r="I1" s="6"/>
      <c r="J1" s="6"/>
      <c r="K1" s="6"/>
      <c r="L1" s="6"/>
    </row>
    <row r="2" spans="1:12" ht="12.75">
      <c r="A2" s="356" t="s">
        <v>18</v>
      </c>
      <c r="B2" s="356"/>
      <c r="C2" s="356"/>
      <c r="D2" s="356"/>
      <c r="E2" s="356"/>
      <c r="F2" s="356"/>
      <c r="G2" s="356"/>
      <c r="H2" s="356"/>
      <c r="I2" s="24"/>
      <c r="J2" s="7"/>
      <c r="K2" s="7"/>
      <c r="L2" s="7"/>
    </row>
    <row r="3" ht="7.5" customHeight="1">
      <c r="I3" s="3"/>
    </row>
    <row r="4" spans="1:9" ht="14.25">
      <c r="A4" s="8" t="str">
        <f>'page 1-IS'!A4</f>
        <v>Interim report for the financial period ended 30 June 2012</v>
      </c>
      <c r="I4" s="3"/>
    </row>
    <row r="5" spans="1:9" ht="12.75">
      <c r="A5" s="9" t="s">
        <v>48</v>
      </c>
      <c r="I5" s="3"/>
    </row>
    <row r="6" spans="1:8" s="2" customFormat="1" ht="6.75" customHeight="1">
      <c r="A6" s="11"/>
      <c r="B6" s="162"/>
      <c r="C6" s="36"/>
      <c r="D6" s="11"/>
      <c r="E6" s="11"/>
      <c r="F6" s="11"/>
      <c r="G6" s="11"/>
      <c r="H6" s="4"/>
    </row>
    <row r="7" ht="12.75">
      <c r="A7" s="3" t="s">
        <v>234</v>
      </c>
    </row>
    <row r="8" ht="3" customHeight="1"/>
    <row r="9" spans="2:6" s="16" customFormat="1" ht="51" customHeight="1">
      <c r="B9" s="169" t="s">
        <v>74</v>
      </c>
      <c r="C9" s="31" t="s">
        <v>71</v>
      </c>
      <c r="D9" s="18"/>
      <c r="E9" s="17" t="s">
        <v>73</v>
      </c>
      <c r="F9" s="25" t="s">
        <v>21</v>
      </c>
    </row>
    <row r="10" spans="2:6" s="16" customFormat="1" ht="11.25" customHeight="1">
      <c r="B10" s="169"/>
      <c r="C10" s="31"/>
      <c r="D10" s="18"/>
      <c r="E10" s="17" t="s">
        <v>119</v>
      </c>
      <c r="F10" s="25"/>
    </row>
    <row r="11" spans="2:6" s="16" customFormat="1" ht="12">
      <c r="B11" s="170" t="str">
        <f>'page 1-IS'!F11</f>
        <v>30/06/12</v>
      </c>
      <c r="C11" s="71" t="s">
        <v>72</v>
      </c>
      <c r="D11" s="18"/>
      <c r="E11" s="67" t="s">
        <v>217</v>
      </c>
      <c r="F11" s="26">
        <v>36433</v>
      </c>
    </row>
    <row r="12" spans="2:6" s="16" customFormat="1" ht="12">
      <c r="B12" s="171" t="s">
        <v>20</v>
      </c>
      <c r="C12" s="33" t="s">
        <v>20</v>
      </c>
      <c r="D12" s="18"/>
      <c r="E12" s="18" t="s">
        <v>20</v>
      </c>
      <c r="F12" s="15" t="s">
        <v>20</v>
      </c>
    </row>
    <row r="13" spans="2:6" s="16" customFormat="1" ht="6" customHeight="1">
      <c r="B13" s="172"/>
      <c r="C13" s="37" t="s">
        <v>49</v>
      </c>
      <c r="D13" s="18"/>
      <c r="E13" s="29"/>
      <c r="F13" s="15"/>
    </row>
    <row r="14" spans="1:3" s="16" customFormat="1" ht="16.5" customHeight="1">
      <c r="A14" s="27" t="s">
        <v>82</v>
      </c>
      <c r="B14" s="173"/>
      <c r="C14" s="35"/>
    </row>
    <row r="15" spans="1:3" s="16" customFormat="1" ht="16.5" customHeight="1">
      <c r="A15" s="27"/>
      <c r="B15" s="173"/>
      <c r="C15" s="35"/>
    </row>
    <row r="16" spans="1:3" s="16" customFormat="1" ht="16.5" customHeight="1">
      <c r="A16" s="27" t="s">
        <v>83</v>
      </c>
      <c r="B16" s="173"/>
      <c r="C16" s="35"/>
    </row>
    <row r="17" spans="1:5" s="16" customFormat="1" ht="12">
      <c r="A17" s="16" t="s">
        <v>84</v>
      </c>
      <c r="B17" s="174">
        <v>2049</v>
      </c>
      <c r="C17" s="110">
        <v>54130</v>
      </c>
      <c r="D17" s="128"/>
      <c r="E17" s="101">
        <v>3131</v>
      </c>
    </row>
    <row r="18" spans="1:5" s="16" customFormat="1" ht="12" hidden="1">
      <c r="A18" s="16" t="s">
        <v>199</v>
      </c>
      <c r="B18" s="174">
        <v>0</v>
      </c>
      <c r="C18" s="110"/>
      <c r="D18" s="128"/>
      <c r="E18" s="101">
        <v>0</v>
      </c>
    </row>
    <row r="19" spans="1:5" s="16" customFormat="1" ht="12" hidden="1">
      <c r="A19" s="16" t="s">
        <v>86</v>
      </c>
      <c r="B19" s="174">
        <v>0</v>
      </c>
      <c r="C19" s="110">
        <v>5294</v>
      </c>
      <c r="D19" s="128"/>
      <c r="E19" s="101">
        <v>0</v>
      </c>
    </row>
    <row r="20" spans="1:5" s="16" customFormat="1" ht="12">
      <c r="A20" s="16" t="s">
        <v>85</v>
      </c>
      <c r="B20" s="174">
        <v>1147</v>
      </c>
      <c r="C20" s="110">
        <v>443186</v>
      </c>
      <c r="D20" s="128"/>
      <c r="E20" s="101">
        <v>1198</v>
      </c>
    </row>
    <row r="21" spans="2:5" s="16" customFormat="1" ht="7.5" customHeight="1">
      <c r="B21" s="175"/>
      <c r="C21" s="110">
        <v>51228</v>
      </c>
      <c r="D21" s="128"/>
      <c r="E21" s="107"/>
    </row>
    <row r="22" spans="1:5" s="16" customFormat="1" ht="12">
      <c r="A22" s="27"/>
      <c r="B22" s="174">
        <f>SUM(B17:B21)</f>
        <v>3196</v>
      </c>
      <c r="C22" s="110"/>
      <c r="D22" s="128"/>
      <c r="E22" s="101">
        <f>SUM(E17:E21)</f>
        <v>4329</v>
      </c>
    </row>
    <row r="23" spans="1:5" s="16" customFormat="1" ht="12">
      <c r="A23" s="27"/>
      <c r="B23" s="174"/>
      <c r="C23" s="110"/>
      <c r="D23" s="128"/>
      <c r="E23" s="101"/>
    </row>
    <row r="24" spans="1:9" s="16" customFormat="1" ht="12">
      <c r="A24" s="27" t="s">
        <v>43</v>
      </c>
      <c r="B24" s="174"/>
      <c r="C24" s="110"/>
      <c r="D24" s="128"/>
      <c r="E24" s="192"/>
      <c r="I24" s="164"/>
    </row>
    <row r="25" spans="1:9" s="16" customFormat="1" ht="12">
      <c r="A25" s="77" t="s">
        <v>52</v>
      </c>
      <c r="B25" s="176">
        <v>808</v>
      </c>
      <c r="C25" s="138">
        <v>237754</v>
      </c>
      <c r="D25" s="128"/>
      <c r="E25" s="271">
        <v>2100</v>
      </c>
      <c r="I25" s="164"/>
    </row>
    <row r="26" spans="1:9" s="16" customFormat="1" ht="12" hidden="1">
      <c r="A26" s="77" t="s">
        <v>150</v>
      </c>
      <c r="B26" s="177">
        <v>0</v>
      </c>
      <c r="C26" s="140">
        <v>4296</v>
      </c>
      <c r="D26" s="128"/>
      <c r="E26" s="272">
        <v>0</v>
      </c>
      <c r="I26" s="164"/>
    </row>
    <row r="27" spans="1:9" s="16" customFormat="1" ht="12">
      <c r="A27" s="77" t="s">
        <v>115</v>
      </c>
      <c r="B27" s="177">
        <v>62921</v>
      </c>
      <c r="C27" s="140">
        <f>+F27-32</f>
        <v>-32</v>
      </c>
      <c r="D27" s="128"/>
      <c r="E27" s="272">
        <v>88217</v>
      </c>
      <c r="I27" s="164"/>
    </row>
    <row r="28" spans="1:9" s="16" customFormat="1" ht="12">
      <c r="A28" s="77" t="s">
        <v>116</v>
      </c>
      <c r="B28" s="177">
        <v>47633</v>
      </c>
      <c r="C28" s="140">
        <v>0</v>
      </c>
      <c r="D28" s="128"/>
      <c r="E28" s="272">
        <v>78785</v>
      </c>
      <c r="I28" s="164"/>
    </row>
    <row r="29" spans="1:9" s="16" customFormat="1" ht="12" hidden="1">
      <c r="A29" s="77" t="s">
        <v>117</v>
      </c>
      <c r="B29" s="177">
        <v>0</v>
      </c>
      <c r="C29" s="140">
        <v>0</v>
      </c>
      <c r="D29" s="128"/>
      <c r="E29" s="272">
        <v>0</v>
      </c>
      <c r="I29" s="164"/>
    </row>
    <row r="30" spans="1:9" s="16" customFormat="1" ht="12">
      <c r="A30" s="77" t="s">
        <v>75</v>
      </c>
      <c r="B30" s="177">
        <v>406</v>
      </c>
      <c r="C30" s="140">
        <v>5000</v>
      </c>
      <c r="D30" s="128"/>
      <c r="E30" s="272">
        <v>1149</v>
      </c>
      <c r="I30" s="164"/>
    </row>
    <row r="31" spans="1:9" s="16" customFormat="1" ht="12">
      <c r="A31" s="77" t="s">
        <v>118</v>
      </c>
      <c r="B31" s="177">
        <v>4954</v>
      </c>
      <c r="C31" s="140">
        <v>106981</v>
      </c>
      <c r="D31" s="128"/>
      <c r="E31" s="141">
        <v>3732</v>
      </c>
      <c r="I31" s="164"/>
    </row>
    <row r="32" spans="2:9" s="16" customFormat="1" ht="12">
      <c r="B32" s="178">
        <f>SUM(B25:B31)</f>
        <v>116722</v>
      </c>
      <c r="C32" s="142">
        <v>505945</v>
      </c>
      <c r="D32" s="128"/>
      <c r="E32" s="143">
        <f>SUM(E25:E31)</f>
        <v>173983</v>
      </c>
      <c r="I32" s="164"/>
    </row>
    <row r="33" spans="1:5" s="16" customFormat="1" ht="12">
      <c r="A33" s="27"/>
      <c r="B33" s="174"/>
      <c r="C33" s="110"/>
      <c r="D33" s="128"/>
      <c r="E33" s="101"/>
    </row>
    <row r="34" spans="1:5" s="16" customFormat="1" ht="12.75" thickBot="1">
      <c r="A34" s="27" t="s">
        <v>87</v>
      </c>
      <c r="B34" s="179">
        <f>B22+B32</f>
        <v>119918</v>
      </c>
      <c r="C34" s="112">
        <v>0</v>
      </c>
      <c r="D34" s="128"/>
      <c r="E34" s="105">
        <f>+E22+E32</f>
        <v>178312</v>
      </c>
    </row>
    <row r="35" spans="1:5" s="16" customFormat="1" ht="12">
      <c r="A35" s="27"/>
      <c r="B35" s="180"/>
      <c r="C35" s="34"/>
      <c r="D35" s="21"/>
      <c r="E35" s="51"/>
    </row>
    <row r="36" spans="1:5" s="16" customFormat="1" ht="12">
      <c r="A36" s="27"/>
      <c r="B36" s="180"/>
      <c r="C36" s="34"/>
      <c r="D36" s="21"/>
      <c r="E36" s="51"/>
    </row>
    <row r="37" spans="2:5" ht="12.75">
      <c r="B37" s="181"/>
      <c r="C37" s="14"/>
      <c r="D37" s="5"/>
      <c r="E37" s="5"/>
    </row>
    <row r="38" ht="27" customHeight="1">
      <c r="H38" s="56"/>
    </row>
    <row r="39" spans="2:5" ht="12.75">
      <c r="B39" s="181"/>
      <c r="C39" s="14"/>
      <c r="D39" s="5"/>
      <c r="E39" s="5"/>
    </row>
    <row r="40" ht="27" customHeight="1"/>
    <row r="41" spans="2:5" ht="12.75">
      <c r="B41" s="181"/>
      <c r="C41" s="14"/>
      <c r="D41" s="5"/>
      <c r="E41" s="5"/>
    </row>
    <row r="42" spans="2:5" ht="12.75">
      <c r="B42" s="181"/>
      <c r="C42" s="14"/>
      <c r="D42" s="5"/>
      <c r="E42" s="5"/>
    </row>
    <row r="43" spans="2:5" ht="12.75">
      <c r="B43" s="181"/>
      <c r="C43" s="14"/>
      <c r="D43" s="5"/>
      <c r="E43" s="5"/>
    </row>
    <row r="44" spans="2:5" ht="12.75">
      <c r="B44" s="181"/>
      <c r="C44" s="14"/>
      <c r="D44" s="5"/>
      <c r="E44" s="5"/>
    </row>
    <row r="45" spans="2:5" ht="12.75">
      <c r="B45" s="181"/>
      <c r="C45" s="14"/>
      <c r="D45" s="5"/>
      <c r="E45" s="5"/>
    </row>
    <row r="46" spans="2:5" ht="12.75">
      <c r="B46" s="181"/>
      <c r="C46" s="14"/>
      <c r="D46" s="5"/>
      <c r="E46" s="5"/>
    </row>
    <row r="47" spans="2:5" ht="12.75">
      <c r="B47" s="181"/>
      <c r="C47" s="14"/>
      <c r="D47" s="5"/>
      <c r="E47" s="5"/>
    </row>
    <row r="48" spans="2:5" ht="12.75">
      <c r="B48" s="181"/>
      <c r="C48" s="14"/>
      <c r="D48" s="5"/>
      <c r="E48" s="5"/>
    </row>
    <row r="49" spans="2:5" ht="12.75">
      <c r="B49" s="181"/>
      <c r="C49" s="14"/>
      <c r="D49" s="5"/>
      <c r="E49" s="5"/>
    </row>
    <row r="50" spans="2:5" ht="12.75">
      <c r="B50" s="181"/>
      <c r="C50" s="14"/>
      <c r="D50" s="5"/>
      <c r="E50" s="5"/>
    </row>
    <row r="51" spans="2:5" ht="12.75">
      <c r="B51" s="181"/>
      <c r="C51" s="14"/>
      <c r="D51" s="5"/>
      <c r="E51" s="5"/>
    </row>
    <row r="52" spans="2:5" ht="12.75">
      <c r="B52" s="181"/>
      <c r="C52" s="14"/>
      <c r="D52" s="5"/>
      <c r="E52" s="5"/>
    </row>
    <row r="53" spans="2:5" ht="12.75">
      <c r="B53" s="181"/>
      <c r="C53" s="14"/>
      <c r="D53" s="5"/>
      <c r="E53" s="5"/>
    </row>
    <row r="54" spans="2:5" ht="12.75">
      <c r="B54" s="181"/>
      <c r="C54" s="14"/>
      <c r="D54" s="5"/>
      <c r="E54" s="5"/>
    </row>
    <row r="55" spans="2:5" ht="12.75">
      <c r="B55" s="181"/>
      <c r="C55" s="14"/>
      <c r="D55" s="5"/>
      <c r="E55" s="5"/>
    </row>
    <row r="56" spans="2:5" ht="12.75">
      <c r="B56" s="181"/>
      <c r="C56" s="14"/>
      <c r="D56" s="5"/>
      <c r="E56" s="5"/>
    </row>
    <row r="57" spans="2:5" ht="12.75">
      <c r="B57" s="181"/>
      <c r="C57" s="14"/>
      <c r="D57" s="5"/>
      <c r="E57" s="5"/>
    </row>
    <row r="58" spans="2:5" ht="12.75">
      <c r="B58" s="181"/>
      <c r="C58" s="14"/>
      <c r="D58" s="5"/>
      <c r="E58" s="5"/>
    </row>
    <row r="59" spans="2:5" ht="12.75">
      <c r="B59" s="181"/>
      <c r="C59" s="14"/>
      <c r="D59" s="5"/>
      <c r="E59" s="5"/>
    </row>
    <row r="60" spans="2:5" ht="12.75">
      <c r="B60" s="181"/>
      <c r="C60" s="14"/>
      <c r="D60" s="5"/>
      <c r="E60" s="5"/>
    </row>
    <row r="65" ht="12.75">
      <c r="A65" s="166"/>
    </row>
  </sheetData>
  <mergeCells count="2">
    <mergeCell ref="A1:H1"/>
    <mergeCell ref="A2:H2"/>
  </mergeCells>
  <printOptions/>
  <pageMargins left="1" right="0.25" top="0.81" bottom="0.75" header="0.38" footer="0.8"/>
  <pageSetup horizontalDpi="600" verticalDpi="600" orientation="portrait" scale="90" r:id="rId1"/>
  <headerFooter alignWithMargins="0">
    <oddFooter>&amp;C&amp;"Times New Roman,Italic"&amp;8Page 3</oddFooter>
  </headerFooter>
</worksheet>
</file>

<file path=xl/worksheets/sheet4.xml><?xml version="1.0" encoding="utf-8"?>
<worksheet xmlns="http://schemas.openxmlformats.org/spreadsheetml/2006/main" xmlns:r="http://schemas.openxmlformats.org/officeDocument/2006/relationships">
  <dimension ref="A1:L71"/>
  <sheetViews>
    <sheetView showGridLines="0" workbookViewId="0" topLeftCell="A11">
      <selection activeCell="D38" sqref="D38"/>
    </sheetView>
  </sheetViews>
  <sheetFormatPr defaultColWidth="9.140625" defaultRowHeight="12.75"/>
  <cols>
    <col min="1" max="1" width="51.140625" style="1" customWidth="1"/>
    <col min="2" max="2" width="16.7109375" style="168" customWidth="1"/>
    <col min="3" max="3" width="3.140625" style="13"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355" t="str">
        <f>'page 1-IS'!A1:G1</f>
        <v>BINA GOODYEAR BERHAD (18645-H)</v>
      </c>
      <c r="B1" s="355"/>
      <c r="C1" s="355"/>
      <c r="D1" s="355"/>
      <c r="E1" s="355"/>
      <c r="F1" s="355"/>
      <c r="G1" s="355"/>
      <c r="H1" s="355"/>
      <c r="I1" s="6"/>
      <c r="J1" s="6"/>
      <c r="K1" s="6"/>
      <c r="L1" s="6"/>
    </row>
    <row r="2" spans="1:12" ht="12.75">
      <c r="A2" s="356" t="s">
        <v>18</v>
      </c>
      <c r="B2" s="356"/>
      <c r="C2" s="356"/>
      <c r="D2" s="356"/>
      <c r="E2" s="356"/>
      <c r="F2" s="356"/>
      <c r="G2" s="356"/>
      <c r="H2" s="356"/>
      <c r="I2" s="24"/>
      <c r="J2" s="7"/>
      <c r="K2" s="7"/>
      <c r="L2" s="7"/>
    </row>
    <row r="3" ht="7.5" customHeight="1">
      <c r="I3" s="3"/>
    </row>
    <row r="4" spans="1:9" ht="14.25">
      <c r="A4" s="8" t="str">
        <f>'page 1-IS'!A4</f>
        <v>Interim report for the financial period ended 30 June 2012</v>
      </c>
      <c r="I4" s="3"/>
    </row>
    <row r="5" spans="1:9" ht="12.75">
      <c r="A5" s="9" t="s">
        <v>48</v>
      </c>
      <c r="I5" s="3"/>
    </row>
    <row r="6" spans="1:8" s="2" customFormat="1" ht="6.75" customHeight="1">
      <c r="A6" s="11"/>
      <c r="B6" s="162"/>
      <c r="C6" s="36"/>
      <c r="D6" s="11"/>
      <c r="E6" s="11"/>
      <c r="F6" s="11"/>
      <c r="G6" s="11"/>
      <c r="H6" s="4"/>
    </row>
    <row r="7" ht="12.75">
      <c r="A7" s="3" t="s">
        <v>235</v>
      </c>
    </row>
    <row r="8" ht="3" customHeight="1"/>
    <row r="9" spans="2:6" s="16" customFormat="1" ht="51" customHeight="1">
      <c r="B9" s="169" t="s">
        <v>74</v>
      </c>
      <c r="C9" s="31" t="s">
        <v>71</v>
      </c>
      <c r="D9" s="18"/>
      <c r="E9" s="17" t="s">
        <v>73</v>
      </c>
      <c r="F9" s="25" t="s">
        <v>21</v>
      </c>
    </row>
    <row r="10" spans="2:6" s="16" customFormat="1" ht="11.25" customHeight="1">
      <c r="B10" s="169"/>
      <c r="C10" s="31"/>
      <c r="D10" s="18"/>
      <c r="E10" s="17" t="s">
        <v>119</v>
      </c>
      <c r="F10" s="25"/>
    </row>
    <row r="11" spans="2:6" s="16" customFormat="1" ht="12">
      <c r="B11" s="170" t="str">
        <f>'page 3-BS'!B11</f>
        <v>30/06/12</v>
      </c>
      <c r="C11" s="71" t="s">
        <v>72</v>
      </c>
      <c r="D11" s="18"/>
      <c r="E11" s="67" t="str">
        <f>'page 3-BS'!E11</f>
        <v>30/06/11</v>
      </c>
      <c r="F11" s="26">
        <v>36433</v>
      </c>
    </row>
    <row r="12" spans="2:6" s="16" customFormat="1" ht="12">
      <c r="B12" s="171" t="s">
        <v>20</v>
      </c>
      <c r="C12" s="33" t="s">
        <v>20</v>
      </c>
      <c r="D12" s="18"/>
      <c r="E12" s="18" t="s">
        <v>20</v>
      </c>
      <c r="F12" s="15" t="s">
        <v>20</v>
      </c>
    </row>
    <row r="13" spans="2:6" s="16" customFormat="1" ht="6" customHeight="1">
      <c r="B13" s="172"/>
      <c r="C13" s="37" t="s">
        <v>49</v>
      </c>
      <c r="D13" s="18"/>
      <c r="E13" s="29"/>
      <c r="F13" s="15"/>
    </row>
    <row r="14" spans="1:5" s="16" customFormat="1" ht="12">
      <c r="A14" s="27" t="s">
        <v>88</v>
      </c>
      <c r="B14" s="180"/>
      <c r="C14" s="34"/>
      <c r="D14" s="21"/>
      <c r="E14" s="51"/>
    </row>
    <row r="15" spans="1:5" s="16" customFormat="1" ht="12">
      <c r="A15" s="27"/>
      <c r="B15" s="180"/>
      <c r="C15" s="34"/>
      <c r="D15" s="21"/>
      <c r="E15" s="51"/>
    </row>
    <row r="16" spans="1:5" s="16" customFormat="1" ht="12">
      <c r="A16" s="27" t="s">
        <v>89</v>
      </c>
      <c r="B16" s="180"/>
      <c r="C16" s="34"/>
      <c r="D16" s="21"/>
      <c r="E16" s="51"/>
    </row>
    <row r="17" spans="1:9" s="16" customFormat="1" ht="12">
      <c r="A17" s="76" t="s">
        <v>90</v>
      </c>
      <c r="B17" s="174">
        <v>50880</v>
      </c>
      <c r="C17" s="110">
        <v>332668</v>
      </c>
      <c r="D17" s="128"/>
      <c r="E17" s="101">
        <v>50880</v>
      </c>
      <c r="I17" s="164"/>
    </row>
    <row r="18" spans="1:9" s="16" customFormat="1" ht="12">
      <c r="A18" s="76" t="s">
        <v>91</v>
      </c>
      <c r="B18" s="174">
        <v>7297</v>
      </c>
      <c r="C18" s="110">
        <v>1073907</v>
      </c>
      <c r="D18" s="128"/>
      <c r="E18" s="101">
        <v>7297</v>
      </c>
      <c r="I18" s="164"/>
    </row>
    <row r="19" spans="1:9" s="16" customFormat="1" ht="12">
      <c r="A19" s="76" t="s">
        <v>261</v>
      </c>
      <c r="B19" s="174">
        <f>+'page 6-changes in Equity'!G19</f>
        <v>-30551</v>
      </c>
      <c r="C19" s="110">
        <v>1073907</v>
      </c>
      <c r="D19" s="128"/>
      <c r="E19" s="101">
        <v>8027</v>
      </c>
      <c r="I19" s="164"/>
    </row>
    <row r="20" spans="1:9" s="16" customFormat="1" ht="12">
      <c r="A20" s="27" t="s">
        <v>53</v>
      </c>
      <c r="B20" s="248">
        <f>SUM(B17:B19)</f>
        <v>27626</v>
      </c>
      <c r="C20" s="111">
        <v>3554389</v>
      </c>
      <c r="D20" s="128"/>
      <c r="E20" s="102">
        <f>SUM(E17:E19)</f>
        <v>66204</v>
      </c>
      <c r="G20" s="42"/>
      <c r="I20" s="164"/>
    </row>
    <row r="21" spans="1:9" s="16" customFormat="1" ht="14.25" customHeight="1">
      <c r="A21" s="50" t="s">
        <v>240</v>
      </c>
      <c r="B21" s="175">
        <v>0</v>
      </c>
      <c r="C21" s="110">
        <v>56634</v>
      </c>
      <c r="D21" s="128"/>
      <c r="E21" s="107">
        <v>0</v>
      </c>
      <c r="I21" s="164"/>
    </row>
    <row r="22" spans="1:9" s="16" customFormat="1" ht="13.5" customHeight="1">
      <c r="A22" s="27" t="s">
        <v>79</v>
      </c>
      <c r="B22" s="249">
        <f>B20+B21</f>
        <v>27626</v>
      </c>
      <c r="C22" s="110"/>
      <c r="D22" s="128"/>
      <c r="E22" s="104">
        <f>+E20+E21</f>
        <v>66204</v>
      </c>
      <c r="I22" s="164"/>
    </row>
    <row r="23" spans="1:9" s="16" customFormat="1" ht="12">
      <c r="A23" s="27"/>
      <c r="B23" s="174"/>
      <c r="C23" s="110"/>
      <c r="D23" s="128"/>
      <c r="E23" s="101"/>
      <c r="I23" s="164"/>
    </row>
    <row r="24" spans="1:5" s="16" customFormat="1" ht="12">
      <c r="A24" s="27" t="s">
        <v>92</v>
      </c>
      <c r="B24" s="174"/>
      <c r="C24" s="110"/>
      <c r="D24" s="128"/>
      <c r="E24" s="101"/>
    </row>
    <row r="25" spans="1:5" s="16" customFormat="1" ht="12">
      <c r="A25" s="16" t="s">
        <v>122</v>
      </c>
      <c r="B25" s="174">
        <v>633</v>
      </c>
      <c r="C25" s="110"/>
      <c r="D25" s="128"/>
      <c r="E25" s="101">
        <v>6498</v>
      </c>
    </row>
    <row r="26" spans="1:5" s="16" customFormat="1" ht="12">
      <c r="A26" s="16" t="s">
        <v>93</v>
      </c>
      <c r="B26" s="175">
        <v>0</v>
      </c>
      <c r="C26" s="110">
        <f>+F26-32</f>
        <v>-32</v>
      </c>
      <c r="D26" s="128"/>
      <c r="E26" s="107">
        <v>0</v>
      </c>
    </row>
    <row r="27" spans="1:5" s="16" customFormat="1" ht="12">
      <c r="A27" s="27"/>
      <c r="B27" s="174">
        <f>SUM(B25:B26)</f>
        <v>633</v>
      </c>
      <c r="C27" s="110"/>
      <c r="D27" s="128"/>
      <c r="E27" s="101">
        <f>SUM(E25:E26)</f>
        <v>6498</v>
      </c>
    </row>
    <row r="28" spans="1:5" s="16" customFormat="1" ht="12">
      <c r="A28" s="27"/>
      <c r="B28" s="174"/>
      <c r="C28" s="110"/>
      <c r="D28" s="128"/>
      <c r="E28" s="101"/>
    </row>
    <row r="29" spans="1:5" s="16" customFormat="1" ht="12">
      <c r="A29" s="27" t="s">
        <v>45</v>
      </c>
      <c r="B29" s="174"/>
      <c r="C29" s="110"/>
      <c r="D29" s="128"/>
      <c r="E29" s="101"/>
    </row>
    <row r="30" spans="1:9" s="16" customFormat="1" ht="12">
      <c r="A30" s="77" t="s">
        <v>120</v>
      </c>
      <c r="B30" s="176">
        <v>71713</v>
      </c>
      <c r="C30" s="140"/>
      <c r="D30" s="128"/>
      <c r="E30" s="139">
        <v>83584</v>
      </c>
      <c r="I30" s="164"/>
    </row>
    <row r="31" spans="1:9" s="16" customFormat="1" ht="12.75" customHeight="1">
      <c r="A31" s="16" t="s">
        <v>123</v>
      </c>
      <c r="B31" s="177">
        <v>0</v>
      </c>
      <c r="C31" s="140"/>
      <c r="D31" s="128"/>
      <c r="E31" s="141">
        <v>0</v>
      </c>
      <c r="I31" s="164"/>
    </row>
    <row r="32" spans="1:9" s="16" customFormat="1" ht="12">
      <c r="A32" s="77" t="s">
        <v>121</v>
      </c>
      <c r="B32" s="177">
        <v>15423</v>
      </c>
      <c r="C32" s="140"/>
      <c r="D32" s="128"/>
      <c r="E32" s="141">
        <v>19382</v>
      </c>
      <c r="I32" s="164"/>
    </row>
    <row r="33" spans="1:9" s="16" customFormat="1" ht="12">
      <c r="A33" s="77" t="s">
        <v>62</v>
      </c>
      <c r="B33" s="177">
        <v>4523</v>
      </c>
      <c r="C33" s="140"/>
      <c r="D33" s="128"/>
      <c r="E33" s="141">
        <v>2644</v>
      </c>
      <c r="I33" s="164"/>
    </row>
    <row r="34" spans="2:5" s="16" customFormat="1" ht="12">
      <c r="B34" s="178">
        <f>SUM(B30:B33)</f>
        <v>91659</v>
      </c>
      <c r="C34" s="142">
        <v>179341</v>
      </c>
      <c r="D34" s="128"/>
      <c r="E34" s="143">
        <f>SUM(E30:E33)</f>
        <v>105610</v>
      </c>
    </row>
    <row r="35" spans="1:5" s="16" customFormat="1" ht="12">
      <c r="A35" s="27" t="s">
        <v>94</v>
      </c>
      <c r="B35" s="175">
        <f>B27+B34</f>
        <v>92292</v>
      </c>
      <c r="C35" s="113" t="e">
        <v>#REF!</v>
      </c>
      <c r="D35" s="128"/>
      <c r="E35" s="107">
        <f>+E27+E34</f>
        <v>112108</v>
      </c>
    </row>
    <row r="36" spans="1:9" s="16" customFormat="1" ht="12">
      <c r="A36" s="27"/>
      <c r="B36" s="160"/>
      <c r="C36" s="106"/>
      <c r="D36" s="128"/>
      <c r="E36" s="103"/>
      <c r="I36" s="164"/>
    </row>
    <row r="37" spans="1:7" s="16" customFormat="1" ht="12.75" thickBot="1">
      <c r="A37" s="27" t="s">
        <v>95</v>
      </c>
      <c r="B37" s="179">
        <f>B22+B35</f>
        <v>119918</v>
      </c>
      <c r="C37" s="112" t="e">
        <f>C22+C35</f>
        <v>#REF!</v>
      </c>
      <c r="D37" s="106"/>
      <c r="E37" s="105">
        <f>E22+E35</f>
        <v>178312</v>
      </c>
      <c r="F37" s="112">
        <f>F22+F35</f>
        <v>0</v>
      </c>
      <c r="G37" s="106"/>
    </row>
    <row r="38" spans="2:5" s="16" customFormat="1" ht="5.25" customHeight="1">
      <c r="B38" s="180"/>
      <c r="C38" s="34"/>
      <c r="D38" s="21"/>
      <c r="E38" s="21"/>
    </row>
    <row r="39" s="16" customFormat="1" ht="11.25" customHeight="1">
      <c r="B39" s="250"/>
    </row>
    <row r="40" spans="1:7" ht="29.25" customHeight="1">
      <c r="A40" s="62" t="s">
        <v>80</v>
      </c>
      <c r="B40" s="251">
        <f>B20/B17</f>
        <v>0.5429638364779874</v>
      </c>
      <c r="C40" s="52">
        <f>C20/C17</f>
        <v>10.684493248524054</v>
      </c>
      <c r="D40" s="52"/>
      <c r="E40" s="251">
        <f>E20/E17</f>
        <v>1.3011792452830189</v>
      </c>
      <c r="F40" s="52" t="e">
        <f>F20/F17</f>
        <v>#DIV/0!</v>
      </c>
      <c r="G40" s="52"/>
    </row>
    <row r="41" ht="17.25" customHeight="1"/>
    <row r="42" ht="17.25" customHeight="1"/>
    <row r="43" ht="17.25" customHeight="1"/>
    <row r="44" spans="1:7" ht="37.5" customHeight="1">
      <c r="A44" s="354" t="s">
        <v>243</v>
      </c>
      <c r="B44" s="354"/>
      <c r="C44" s="354"/>
      <c r="D44" s="354"/>
      <c r="E44" s="354"/>
      <c r="F44" s="354"/>
      <c r="G44" s="354"/>
    </row>
    <row r="45" ht="37.5" customHeight="1"/>
    <row r="46" ht="27.75" customHeight="1"/>
    <row r="47" spans="2:5" ht="12.75">
      <c r="B47" s="181"/>
      <c r="C47" s="14"/>
      <c r="D47" s="5"/>
      <c r="E47" s="5"/>
    </row>
    <row r="48" spans="2:5" ht="12.75">
      <c r="B48" s="181"/>
      <c r="C48" s="14"/>
      <c r="D48" s="5"/>
      <c r="E48" s="5"/>
    </row>
    <row r="49" ht="27" customHeight="1">
      <c r="H49" s="56"/>
    </row>
    <row r="50" spans="2:5" ht="12.75">
      <c r="B50" s="181"/>
      <c r="C50" s="14"/>
      <c r="D50" s="5"/>
      <c r="E50" s="5"/>
    </row>
    <row r="51" ht="27" customHeight="1"/>
    <row r="52" spans="2:5" ht="12.75">
      <c r="B52" s="181"/>
      <c r="C52" s="14"/>
      <c r="D52" s="5"/>
      <c r="E52" s="5"/>
    </row>
    <row r="53" spans="2:5" ht="12.75">
      <c r="B53" s="181"/>
      <c r="C53" s="14"/>
      <c r="D53" s="5"/>
      <c r="E53" s="5"/>
    </row>
    <row r="54" spans="2:5" ht="12.75">
      <c r="B54" s="181"/>
      <c r="C54" s="14"/>
      <c r="D54" s="5"/>
      <c r="E54" s="5"/>
    </row>
    <row r="55" spans="2:5" ht="12.75">
      <c r="B55" s="181"/>
      <c r="C55" s="14"/>
      <c r="D55" s="5"/>
      <c r="E55" s="5"/>
    </row>
    <row r="56" spans="2:5" ht="12.75">
      <c r="B56" s="181"/>
      <c r="C56" s="14"/>
      <c r="D56" s="5"/>
      <c r="E56" s="5"/>
    </row>
    <row r="57" spans="2:5" ht="12.75">
      <c r="B57" s="181"/>
      <c r="C57" s="14"/>
      <c r="D57" s="5"/>
      <c r="E57" s="5"/>
    </row>
    <row r="58" spans="2:5" ht="12.75">
      <c r="B58" s="181"/>
      <c r="C58" s="14"/>
      <c r="D58" s="5"/>
      <c r="E58" s="5"/>
    </row>
    <row r="59" spans="2:5" ht="12.75">
      <c r="B59" s="181"/>
      <c r="C59" s="14"/>
      <c r="D59" s="5"/>
      <c r="E59" s="5"/>
    </row>
    <row r="60" spans="2:5" ht="12.75">
      <c r="B60" s="181"/>
      <c r="C60" s="14"/>
      <c r="D60" s="5"/>
      <c r="E60" s="5"/>
    </row>
    <row r="61" spans="2:5" ht="12.75">
      <c r="B61" s="181"/>
      <c r="C61" s="14"/>
      <c r="D61" s="5"/>
      <c r="E61" s="5"/>
    </row>
    <row r="62" spans="2:5" ht="12.75">
      <c r="B62" s="181"/>
      <c r="C62" s="14"/>
      <c r="D62" s="5"/>
      <c r="E62" s="5"/>
    </row>
    <row r="63" spans="2:5" ht="12.75">
      <c r="B63" s="181"/>
      <c r="C63" s="14"/>
      <c r="D63" s="5"/>
      <c r="E63" s="5"/>
    </row>
    <row r="64" spans="1:5" ht="12.75">
      <c r="A64" s="166"/>
      <c r="B64" s="181"/>
      <c r="C64" s="14"/>
      <c r="D64" s="5"/>
      <c r="E64" s="5"/>
    </row>
    <row r="65" spans="2:5" ht="12.75">
      <c r="B65" s="181"/>
      <c r="C65" s="14"/>
      <c r="D65" s="5"/>
      <c r="E65" s="5"/>
    </row>
    <row r="66" spans="2:5" ht="12.75">
      <c r="B66" s="181"/>
      <c r="C66" s="14"/>
      <c r="D66" s="5"/>
      <c r="E66" s="5"/>
    </row>
    <row r="67" spans="2:5" ht="12.75">
      <c r="B67" s="181"/>
      <c r="C67" s="14"/>
      <c r="D67" s="5"/>
      <c r="E67" s="5"/>
    </row>
    <row r="68" spans="2:5" ht="12.75">
      <c r="B68" s="181"/>
      <c r="C68" s="14"/>
      <c r="D68" s="5"/>
      <c r="E68" s="5"/>
    </row>
    <row r="69" spans="2:5" ht="12.75">
      <c r="B69" s="181"/>
      <c r="C69" s="14"/>
      <c r="D69" s="5"/>
      <c r="E69" s="5"/>
    </row>
    <row r="70" spans="2:5" ht="12.75">
      <c r="B70" s="181"/>
      <c r="C70" s="14"/>
      <c r="D70" s="5"/>
      <c r="E70" s="5"/>
    </row>
    <row r="71" spans="2:5" ht="12.75">
      <c r="B71" s="181"/>
      <c r="C71" s="14"/>
      <c r="D71" s="5"/>
      <c r="E71" s="5"/>
    </row>
  </sheetData>
  <mergeCells count="3">
    <mergeCell ref="A1:H1"/>
    <mergeCell ref="A2:H2"/>
    <mergeCell ref="A44:G44"/>
  </mergeCells>
  <printOptions/>
  <pageMargins left="1" right="0.25" top="0.81" bottom="0.75" header="0.38" footer="0.8"/>
  <pageSetup horizontalDpi="600" verticalDpi="600" orientation="portrait" scale="90" r:id="rId1"/>
  <headerFooter alignWithMargins="0">
    <oddFooter>&amp;C&amp;"Times New Roman,Italic"&amp;8Page 4
&amp;R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V77"/>
  <sheetViews>
    <sheetView showGridLines="0" workbookViewId="0" topLeftCell="A16">
      <selection activeCell="D38" sqref="D38"/>
    </sheetView>
  </sheetViews>
  <sheetFormatPr defaultColWidth="9.140625" defaultRowHeight="12.75"/>
  <cols>
    <col min="1" max="1" width="5.57421875" style="54" customWidth="1"/>
    <col min="2" max="2" width="57.7109375" style="54" customWidth="1"/>
    <col min="3" max="3" width="13.7109375" style="295" customWidth="1"/>
    <col min="4" max="4" width="1.1484375" style="54" customWidth="1"/>
    <col min="5" max="5" width="13.7109375" style="165" customWidth="1"/>
    <col min="6" max="6" width="1.7109375" style="54" customWidth="1"/>
    <col min="7" max="7" width="8.00390625" style="54" customWidth="1"/>
    <col min="8" max="8" width="4.8515625" style="54" customWidth="1"/>
    <col min="9" max="16384" width="8.00390625" style="54" customWidth="1"/>
  </cols>
  <sheetData>
    <row r="1" spans="1:9" ht="18.75">
      <c r="A1" s="359" t="str">
        <f>'page 1-IS'!A1:G1</f>
        <v>BINA GOODYEAR BERHAD (18645-H)</v>
      </c>
      <c r="B1" s="359"/>
      <c r="C1" s="359"/>
      <c r="D1" s="359"/>
      <c r="E1" s="359"/>
      <c r="F1" s="359"/>
      <c r="G1" s="10"/>
      <c r="H1" s="13"/>
      <c r="I1" s="3"/>
    </row>
    <row r="2" spans="1:256" ht="12" customHeight="1">
      <c r="A2" s="360" t="str">
        <f>'page 4-BS'!A2:H2</f>
        <v>(Incorporated in Malaysia)</v>
      </c>
      <c r="B2" s="360"/>
      <c r="C2" s="360"/>
      <c r="D2" s="360"/>
      <c r="E2" s="360"/>
      <c r="F2" s="360"/>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c r="AN2" s="359"/>
      <c r="AO2" s="359"/>
      <c r="AP2" s="359"/>
      <c r="AQ2" s="359"/>
      <c r="AR2" s="359"/>
      <c r="AS2" s="359"/>
      <c r="AT2" s="359"/>
      <c r="AU2" s="359"/>
      <c r="AV2" s="359"/>
      <c r="AW2" s="359"/>
      <c r="AX2" s="359"/>
      <c r="AY2" s="359"/>
      <c r="AZ2" s="359"/>
      <c r="BA2" s="359"/>
      <c r="BB2" s="359"/>
      <c r="BC2" s="359"/>
      <c r="BD2" s="359"/>
      <c r="BE2" s="359"/>
      <c r="BF2" s="359"/>
      <c r="BG2" s="359"/>
      <c r="BH2" s="359"/>
      <c r="BI2" s="359"/>
      <c r="BJ2" s="359"/>
      <c r="BK2" s="359"/>
      <c r="BL2" s="359"/>
      <c r="BM2" s="359"/>
      <c r="BN2" s="359"/>
      <c r="BO2" s="359"/>
      <c r="BP2" s="359"/>
      <c r="BQ2" s="359"/>
      <c r="BR2" s="359"/>
      <c r="BS2" s="359"/>
      <c r="BT2" s="359"/>
      <c r="BU2" s="359"/>
      <c r="BV2" s="359"/>
      <c r="BW2" s="359"/>
      <c r="BX2" s="359"/>
      <c r="BY2" s="359"/>
      <c r="BZ2" s="359"/>
      <c r="CA2" s="359"/>
      <c r="CB2" s="359"/>
      <c r="CC2" s="359"/>
      <c r="CD2" s="359"/>
      <c r="CE2" s="359"/>
      <c r="CF2" s="359"/>
      <c r="CG2" s="359"/>
      <c r="CH2" s="359"/>
      <c r="CI2" s="359"/>
      <c r="CJ2" s="359"/>
      <c r="CK2" s="359"/>
      <c r="CL2" s="359"/>
      <c r="CM2" s="359"/>
      <c r="CN2" s="359"/>
      <c r="CO2" s="359"/>
      <c r="CP2" s="359"/>
      <c r="CQ2" s="359"/>
      <c r="CR2" s="359"/>
      <c r="CS2" s="359"/>
      <c r="CT2" s="359"/>
      <c r="CU2" s="359"/>
      <c r="CV2" s="359"/>
      <c r="CW2" s="359"/>
      <c r="CX2" s="359"/>
      <c r="CY2" s="359"/>
      <c r="CZ2" s="359"/>
      <c r="DA2" s="359"/>
      <c r="DB2" s="359"/>
      <c r="DC2" s="359"/>
      <c r="DD2" s="359"/>
      <c r="DE2" s="359"/>
      <c r="DF2" s="359"/>
      <c r="DG2" s="359"/>
      <c r="DH2" s="359"/>
      <c r="DI2" s="359"/>
      <c r="DJ2" s="359"/>
      <c r="DK2" s="359"/>
      <c r="DL2" s="359"/>
      <c r="DM2" s="359"/>
      <c r="DN2" s="359"/>
      <c r="DO2" s="359"/>
      <c r="DP2" s="359"/>
      <c r="DQ2" s="359"/>
      <c r="DR2" s="359"/>
      <c r="DS2" s="359"/>
      <c r="DT2" s="359"/>
      <c r="DU2" s="359"/>
      <c r="DV2" s="359"/>
      <c r="DW2" s="359"/>
      <c r="DX2" s="359"/>
      <c r="DY2" s="359"/>
      <c r="DZ2" s="359"/>
      <c r="EA2" s="359"/>
      <c r="EB2" s="359"/>
      <c r="EC2" s="359"/>
      <c r="ED2" s="359"/>
      <c r="EE2" s="359"/>
      <c r="EF2" s="359"/>
      <c r="EG2" s="359"/>
      <c r="EH2" s="359"/>
      <c r="EI2" s="359"/>
      <c r="EJ2" s="359"/>
      <c r="EK2" s="359"/>
      <c r="EL2" s="359"/>
      <c r="EM2" s="359"/>
      <c r="EN2" s="359"/>
      <c r="EO2" s="359"/>
      <c r="EP2" s="359"/>
      <c r="EQ2" s="359"/>
      <c r="ER2" s="359"/>
      <c r="ES2" s="359"/>
      <c r="ET2" s="359"/>
      <c r="EU2" s="359"/>
      <c r="EV2" s="359"/>
      <c r="EW2" s="359"/>
      <c r="EX2" s="359"/>
      <c r="EY2" s="359"/>
      <c r="EZ2" s="359"/>
      <c r="FA2" s="359"/>
      <c r="FB2" s="359"/>
      <c r="FC2" s="359"/>
      <c r="FD2" s="359"/>
      <c r="FE2" s="359"/>
      <c r="FF2" s="359"/>
      <c r="FG2" s="359"/>
      <c r="FH2" s="359"/>
      <c r="FI2" s="359"/>
      <c r="FJ2" s="359"/>
      <c r="FK2" s="359"/>
      <c r="FL2" s="359"/>
      <c r="FM2" s="359"/>
      <c r="FN2" s="359"/>
      <c r="FO2" s="359"/>
      <c r="FP2" s="359"/>
      <c r="FQ2" s="359"/>
      <c r="FR2" s="359"/>
      <c r="FS2" s="359"/>
      <c r="FT2" s="359"/>
      <c r="FU2" s="359"/>
      <c r="FV2" s="359"/>
      <c r="FW2" s="359"/>
      <c r="FX2" s="359"/>
      <c r="FY2" s="359"/>
      <c r="FZ2" s="359"/>
      <c r="GA2" s="359"/>
      <c r="GB2" s="359"/>
      <c r="GC2" s="359"/>
      <c r="GD2" s="359"/>
      <c r="GE2" s="359"/>
      <c r="GF2" s="359"/>
      <c r="GG2" s="359"/>
      <c r="GH2" s="359"/>
      <c r="GI2" s="359"/>
      <c r="GJ2" s="359"/>
      <c r="GK2" s="359"/>
      <c r="GL2" s="359"/>
      <c r="GM2" s="359"/>
      <c r="GN2" s="359"/>
      <c r="GO2" s="359"/>
      <c r="GP2" s="359"/>
      <c r="GQ2" s="359"/>
      <c r="GR2" s="359"/>
      <c r="GS2" s="359"/>
      <c r="GT2" s="359"/>
      <c r="GU2" s="359"/>
      <c r="GV2" s="359"/>
      <c r="GW2" s="359"/>
      <c r="GX2" s="359"/>
      <c r="GY2" s="359"/>
      <c r="GZ2" s="359"/>
      <c r="HA2" s="359"/>
      <c r="HB2" s="359"/>
      <c r="HC2" s="359"/>
      <c r="HD2" s="359"/>
      <c r="HE2" s="359"/>
      <c r="HF2" s="359"/>
      <c r="HG2" s="359"/>
      <c r="HH2" s="359"/>
      <c r="HI2" s="359"/>
      <c r="HJ2" s="359"/>
      <c r="HK2" s="359"/>
      <c r="HL2" s="359"/>
      <c r="HM2" s="359"/>
      <c r="HN2" s="359"/>
      <c r="HO2" s="359"/>
      <c r="HP2" s="359"/>
      <c r="HQ2" s="359"/>
      <c r="HR2" s="359"/>
      <c r="HS2" s="359"/>
      <c r="HT2" s="359"/>
      <c r="HU2" s="359"/>
      <c r="HV2" s="359"/>
      <c r="HW2" s="359"/>
      <c r="HX2" s="359"/>
      <c r="HY2" s="359"/>
      <c r="HZ2" s="359"/>
      <c r="IA2" s="359"/>
      <c r="IB2" s="359"/>
      <c r="IC2" s="359"/>
      <c r="ID2" s="359"/>
      <c r="IE2" s="359"/>
      <c r="IF2" s="359"/>
      <c r="IG2" s="359"/>
      <c r="IH2" s="359"/>
      <c r="II2" s="359"/>
      <c r="IJ2" s="359"/>
      <c r="IK2" s="359"/>
      <c r="IL2" s="359"/>
      <c r="IM2" s="359"/>
      <c r="IN2" s="359"/>
      <c r="IO2" s="359"/>
      <c r="IP2" s="359"/>
      <c r="IQ2" s="359"/>
      <c r="IR2" s="359"/>
      <c r="IS2" s="359"/>
      <c r="IT2" s="359"/>
      <c r="IU2" s="359"/>
      <c r="IV2" s="359"/>
    </row>
    <row r="3" spans="1:256" ht="10.5" customHeight="1">
      <c r="A3" s="359"/>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59"/>
      <c r="AO3" s="359"/>
      <c r="AP3" s="359"/>
      <c r="AQ3" s="359"/>
      <c r="AR3" s="359"/>
      <c r="AS3" s="359"/>
      <c r="AT3" s="359"/>
      <c r="AU3" s="359"/>
      <c r="AV3" s="359"/>
      <c r="AW3" s="359"/>
      <c r="AX3" s="359"/>
      <c r="AY3" s="359"/>
      <c r="AZ3" s="359"/>
      <c r="BA3" s="359"/>
      <c r="BB3" s="359"/>
      <c r="BC3" s="359"/>
      <c r="BD3" s="359"/>
      <c r="BE3" s="359"/>
      <c r="BF3" s="359"/>
      <c r="BG3" s="359"/>
      <c r="BH3" s="359"/>
      <c r="BI3" s="359"/>
      <c r="BJ3" s="359"/>
      <c r="BK3" s="359"/>
      <c r="BL3" s="359"/>
      <c r="BM3" s="359"/>
      <c r="BN3" s="359"/>
      <c r="BO3" s="359"/>
      <c r="BP3" s="359"/>
      <c r="BQ3" s="359"/>
      <c r="BR3" s="359"/>
      <c r="BS3" s="359"/>
      <c r="BT3" s="359"/>
      <c r="BU3" s="359"/>
      <c r="BV3" s="359"/>
      <c r="BW3" s="359"/>
      <c r="BX3" s="359"/>
      <c r="BY3" s="359"/>
      <c r="BZ3" s="359"/>
      <c r="CA3" s="359"/>
      <c r="CB3" s="359"/>
      <c r="CC3" s="359"/>
      <c r="CD3" s="359"/>
      <c r="CE3" s="359"/>
      <c r="CF3" s="359"/>
      <c r="CG3" s="359"/>
      <c r="CH3" s="359"/>
      <c r="CI3" s="359"/>
      <c r="CJ3" s="359"/>
      <c r="CK3" s="359"/>
      <c r="CL3" s="359"/>
      <c r="CM3" s="359"/>
      <c r="CN3" s="359"/>
      <c r="CO3" s="359"/>
      <c r="CP3" s="359"/>
      <c r="CQ3" s="359"/>
      <c r="CR3" s="359"/>
      <c r="CS3" s="359"/>
      <c r="CT3" s="359"/>
      <c r="CU3" s="359"/>
      <c r="CV3" s="359"/>
      <c r="CW3" s="359"/>
      <c r="CX3" s="359"/>
      <c r="CY3" s="359"/>
      <c r="CZ3" s="359"/>
      <c r="DA3" s="359"/>
      <c r="DB3" s="359"/>
      <c r="DC3" s="359"/>
      <c r="DD3" s="359"/>
      <c r="DE3" s="359"/>
      <c r="DF3" s="359"/>
      <c r="DG3" s="359"/>
      <c r="DH3" s="359"/>
      <c r="DI3" s="359"/>
      <c r="DJ3" s="359"/>
      <c r="DK3" s="359"/>
      <c r="DL3" s="359"/>
      <c r="DM3" s="359"/>
      <c r="DN3" s="359"/>
      <c r="DO3" s="359"/>
      <c r="DP3" s="359"/>
      <c r="DQ3" s="359"/>
      <c r="DR3" s="359"/>
      <c r="DS3" s="359"/>
      <c r="DT3" s="359"/>
      <c r="DU3" s="359"/>
      <c r="DV3" s="359"/>
      <c r="DW3" s="359"/>
      <c r="DX3" s="359"/>
      <c r="DY3" s="359"/>
      <c r="DZ3" s="359"/>
      <c r="EA3" s="359"/>
      <c r="EB3" s="359"/>
      <c r="EC3" s="359"/>
      <c r="ED3" s="359"/>
      <c r="EE3" s="359"/>
      <c r="EF3" s="359"/>
      <c r="EG3" s="359"/>
      <c r="EH3" s="359"/>
      <c r="EI3" s="359"/>
      <c r="EJ3" s="359"/>
      <c r="EK3" s="359"/>
      <c r="EL3" s="359"/>
      <c r="EM3" s="359"/>
      <c r="EN3" s="359"/>
      <c r="EO3" s="359"/>
      <c r="EP3" s="359"/>
      <c r="EQ3" s="359"/>
      <c r="ER3" s="359"/>
      <c r="ES3" s="359"/>
      <c r="ET3" s="359"/>
      <c r="EU3" s="359"/>
      <c r="EV3" s="359"/>
      <c r="EW3" s="359"/>
      <c r="EX3" s="359"/>
      <c r="EY3" s="359"/>
      <c r="EZ3" s="359"/>
      <c r="FA3" s="359"/>
      <c r="FB3" s="359"/>
      <c r="FC3" s="359"/>
      <c r="FD3" s="359"/>
      <c r="FE3" s="359"/>
      <c r="FF3" s="359"/>
      <c r="FG3" s="359"/>
      <c r="FH3" s="359"/>
      <c r="FI3" s="359"/>
      <c r="FJ3" s="359"/>
      <c r="FK3" s="359"/>
      <c r="FL3" s="359"/>
      <c r="FM3" s="359"/>
      <c r="FN3" s="359"/>
      <c r="FO3" s="359"/>
      <c r="FP3" s="359"/>
      <c r="FQ3" s="359"/>
      <c r="FR3" s="359"/>
      <c r="FS3" s="359"/>
      <c r="FT3" s="359"/>
      <c r="FU3" s="359"/>
      <c r="FV3" s="359"/>
      <c r="FW3" s="359"/>
      <c r="FX3" s="359"/>
      <c r="FY3" s="359"/>
      <c r="FZ3" s="359"/>
      <c r="GA3" s="359"/>
      <c r="GB3" s="359"/>
      <c r="GC3" s="359"/>
      <c r="GD3" s="359"/>
      <c r="GE3" s="359"/>
      <c r="GF3" s="359"/>
      <c r="GG3" s="359"/>
      <c r="GH3" s="359"/>
      <c r="GI3" s="359"/>
      <c r="GJ3" s="359"/>
      <c r="GK3" s="359"/>
      <c r="GL3" s="359"/>
      <c r="GM3" s="359"/>
      <c r="GN3" s="359"/>
      <c r="GO3" s="359"/>
      <c r="GP3" s="359"/>
      <c r="GQ3" s="359"/>
      <c r="GR3" s="359"/>
      <c r="GS3" s="359"/>
      <c r="GT3" s="359"/>
      <c r="GU3" s="359"/>
      <c r="GV3" s="359"/>
      <c r="GW3" s="359"/>
      <c r="GX3" s="359"/>
      <c r="GY3" s="359"/>
      <c r="GZ3" s="359"/>
      <c r="HA3" s="359"/>
      <c r="HB3" s="359"/>
      <c r="HC3" s="359"/>
      <c r="HD3" s="359"/>
      <c r="HE3" s="359"/>
      <c r="HF3" s="359"/>
      <c r="HG3" s="359"/>
      <c r="HH3" s="359"/>
      <c r="HI3" s="359"/>
      <c r="HJ3" s="359"/>
      <c r="HK3" s="359"/>
      <c r="HL3" s="359"/>
      <c r="HM3" s="359"/>
      <c r="HN3" s="359"/>
      <c r="HO3" s="359"/>
      <c r="HP3" s="359"/>
      <c r="HQ3" s="359"/>
      <c r="HR3" s="359"/>
      <c r="HS3" s="359"/>
      <c r="HT3" s="359"/>
      <c r="HU3" s="359"/>
      <c r="HV3" s="359"/>
      <c r="HW3" s="359"/>
      <c r="HX3" s="359"/>
      <c r="HY3" s="359"/>
      <c r="HZ3" s="359"/>
      <c r="IA3" s="359"/>
      <c r="IB3" s="359"/>
      <c r="IC3" s="359"/>
      <c r="ID3" s="359"/>
      <c r="IE3" s="359"/>
      <c r="IF3" s="359"/>
      <c r="IG3" s="359"/>
      <c r="IH3" s="359"/>
      <c r="II3" s="359"/>
      <c r="IJ3" s="359"/>
      <c r="IK3" s="359"/>
      <c r="IL3" s="359"/>
      <c r="IM3" s="359"/>
      <c r="IN3" s="359"/>
      <c r="IO3" s="359"/>
      <c r="IP3" s="359"/>
      <c r="IQ3" s="359"/>
      <c r="IR3" s="359"/>
      <c r="IS3" s="359"/>
      <c r="IT3" s="359"/>
      <c r="IU3" s="359"/>
      <c r="IV3" s="359"/>
    </row>
    <row r="4" spans="1:9" ht="14.25">
      <c r="A4" s="8" t="str">
        <f>'page 1-IS'!A4</f>
        <v>Interim report for the financial period ended 30 June 2012</v>
      </c>
      <c r="B4" s="8"/>
      <c r="C4" s="98"/>
      <c r="D4" s="1"/>
      <c r="E4" s="108"/>
      <c r="F4" s="1"/>
      <c r="G4" s="1"/>
      <c r="H4" s="13"/>
      <c r="I4" s="3"/>
    </row>
    <row r="5" spans="1:9" ht="12.75">
      <c r="A5" s="9" t="s">
        <v>48</v>
      </c>
      <c r="B5" s="9"/>
      <c r="C5" s="98"/>
      <c r="D5" s="1"/>
      <c r="E5" s="108"/>
      <c r="F5" s="1"/>
      <c r="G5" s="1"/>
      <c r="H5" s="13"/>
      <c r="I5" s="3"/>
    </row>
    <row r="6" spans="1:9" ht="6" customHeight="1">
      <c r="A6" s="2"/>
      <c r="B6" s="2"/>
      <c r="C6" s="293"/>
      <c r="D6" s="2"/>
      <c r="E6" s="109"/>
      <c r="F6" s="2"/>
      <c r="G6" s="2"/>
      <c r="H6" s="30"/>
      <c r="I6" s="4"/>
    </row>
    <row r="7" spans="1:9" ht="12.75">
      <c r="A7" s="3" t="s">
        <v>236</v>
      </c>
      <c r="B7" s="3"/>
      <c r="C7" s="98"/>
      <c r="D7" s="1"/>
      <c r="E7" s="108"/>
      <c r="F7" s="1"/>
      <c r="G7" s="1"/>
      <c r="H7" s="13"/>
      <c r="I7" s="1"/>
    </row>
    <row r="8" spans="1:5" s="63" customFormat="1" ht="12.75" customHeight="1">
      <c r="A8" s="62"/>
      <c r="B8" s="62"/>
      <c r="C8" s="99" t="s">
        <v>278</v>
      </c>
      <c r="D8" s="40"/>
      <c r="E8" s="99" t="s">
        <v>278</v>
      </c>
    </row>
    <row r="9" spans="1:5" s="63" customFormat="1" ht="12.75" customHeight="1">
      <c r="A9" s="62"/>
      <c r="B9" s="62"/>
      <c r="C9" s="99" t="s">
        <v>289</v>
      </c>
      <c r="D9" s="40"/>
      <c r="E9" s="17" t="s">
        <v>119</v>
      </c>
    </row>
    <row r="10" spans="1:5" s="55" customFormat="1" ht="12">
      <c r="A10" s="27"/>
      <c r="B10" s="27"/>
      <c r="C10" s="32" t="str">
        <f>'page 1-IS'!F11</f>
        <v>30/06/12</v>
      </c>
      <c r="D10" s="74"/>
      <c r="E10" s="32" t="str">
        <f>+'page 1-IS'!G11</f>
        <v>30/06/11</v>
      </c>
    </row>
    <row r="11" spans="1:5" s="55" customFormat="1" ht="12">
      <c r="A11" s="27"/>
      <c r="B11" s="27"/>
      <c r="C11" s="100" t="s">
        <v>20</v>
      </c>
      <c r="D11" s="75"/>
      <c r="E11" s="100" t="s">
        <v>20</v>
      </c>
    </row>
    <row r="12" spans="1:5" s="55" customFormat="1" ht="0.75" customHeight="1">
      <c r="A12" s="27"/>
      <c r="B12" s="27"/>
      <c r="C12" s="101"/>
      <c r="D12" s="72"/>
      <c r="E12" s="101"/>
    </row>
    <row r="13" spans="1:5" s="55" customFormat="1" ht="12">
      <c r="A13" s="27" t="s">
        <v>98</v>
      </c>
      <c r="B13" s="27"/>
      <c r="C13" s="101"/>
      <c r="D13" s="72"/>
      <c r="E13" s="101"/>
    </row>
    <row r="14" spans="1:5" s="55" customFormat="1" ht="12">
      <c r="A14" s="16" t="s">
        <v>279</v>
      </c>
      <c r="B14" s="27"/>
      <c r="C14" s="110">
        <f>+'page 1-IS'!F22</f>
        <v>-38578</v>
      </c>
      <c r="D14" s="72"/>
      <c r="E14" s="101">
        <v>-14565</v>
      </c>
    </row>
    <row r="15" spans="1:5" s="55" customFormat="1" ht="15" customHeight="1">
      <c r="A15" s="16" t="s">
        <v>280</v>
      </c>
      <c r="B15" s="27"/>
      <c r="C15" s="107">
        <v>0</v>
      </c>
      <c r="D15" s="72"/>
      <c r="E15" s="107">
        <v>-4720</v>
      </c>
    </row>
    <row r="16" spans="1:5" s="55" customFormat="1" ht="19.5" customHeight="1">
      <c r="A16" s="16" t="s">
        <v>200</v>
      </c>
      <c r="B16" s="16"/>
      <c r="C16" s="110">
        <f>SUM(C14:C15)</f>
        <v>-38578</v>
      </c>
      <c r="D16" s="38"/>
      <c r="E16" s="101">
        <f>SUM(E14:E15)</f>
        <v>-19285</v>
      </c>
    </row>
    <row r="17" spans="1:5" s="55" customFormat="1" ht="16.5" customHeight="1">
      <c r="A17" s="84" t="s">
        <v>183</v>
      </c>
      <c r="B17" s="16"/>
      <c r="C17" s="110"/>
      <c r="D17" s="38"/>
      <c r="E17" s="101"/>
    </row>
    <row r="18" spans="1:5" s="55" customFormat="1" ht="16.5" customHeight="1">
      <c r="A18" s="81" t="s">
        <v>105</v>
      </c>
      <c r="B18" s="16"/>
      <c r="C18" s="110">
        <v>1906</v>
      </c>
      <c r="D18" s="38"/>
      <c r="E18" s="101">
        <v>2466</v>
      </c>
    </row>
    <row r="19" spans="1:5" s="55" customFormat="1" ht="16.5" customHeight="1">
      <c r="A19" s="81" t="s">
        <v>209</v>
      </c>
      <c r="B19" s="16"/>
      <c r="C19" s="110">
        <v>-146</v>
      </c>
      <c r="D19" s="38"/>
      <c r="E19" s="101">
        <v>-365</v>
      </c>
    </row>
    <row r="20" spans="1:5" s="55" customFormat="1" ht="16.5" customHeight="1">
      <c r="A20" s="81" t="s">
        <v>208</v>
      </c>
      <c r="B20" s="16"/>
      <c r="C20" s="110">
        <v>-48</v>
      </c>
      <c r="D20" s="38"/>
      <c r="E20" s="101">
        <v>-22</v>
      </c>
    </row>
    <row r="21" spans="1:5" s="55" customFormat="1" ht="16.5" customHeight="1">
      <c r="A21" s="81" t="s">
        <v>198</v>
      </c>
      <c r="B21" s="16"/>
      <c r="C21" s="110">
        <v>0</v>
      </c>
      <c r="D21" s="38"/>
      <c r="E21" s="101">
        <v>16</v>
      </c>
    </row>
    <row r="22" spans="1:5" s="55" customFormat="1" ht="16.5" customHeight="1">
      <c r="A22" s="81" t="s">
        <v>270</v>
      </c>
      <c r="B22" s="16"/>
      <c r="C22" s="110">
        <v>0</v>
      </c>
      <c r="D22" s="38"/>
      <c r="E22" s="101">
        <v>5114</v>
      </c>
    </row>
    <row r="23" spans="1:5" s="55" customFormat="1" ht="16.5" customHeight="1">
      <c r="A23" s="81" t="s">
        <v>231</v>
      </c>
      <c r="B23" s="16"/>
      <c r="C23" s="110">
        <v>-897</v>
      </c>
      <c r="D23" s="38"/>
      <c r="E23" s="101">
        <v>-3004</v>
      </c>
    </row>
    <row r="24" spans="1:5" s="55" customFormat="1" ht="16.5" customHeight="1">
      <c r="A24" s="80" t="s">
        <v>51</v>
      </c>
      <c r="B24" s="16"/>
      <c r="C24" s="110">
        <v>2975</v>
      </c>
      <c r="D24" s="38"/>
      <c r="E24" s="101">
        <v>3039</v>
      </c>
    </row>
    <row r="25" spans="1:5" s="55" customFormat="1" ht="16.5" customHeight="1">
      <c r="A25" s="81" t="s">
        <v>302</v>
      </c>
      <c r="B25" s="16"/>
      <c r="C25" s="110">
        <v>-2</v>
      </c>
      <c r="D25" s="38"/>
      <c r="E25" s="101">
        <v>165</v>
      </c>
    </row>
    <row r="26" spans="1:5" s="55" customFormat="1" ht="16.5" customHeight="1">
      <c r="A26" s="81" t="s">
        <v>211</v>
      </c>
      <c r="B26" s="16"/>
      <c r="C26" s="110">
        <v>287</v>
      </c>
      <c r="D26" s="38"/>
      <c r="E26" s="101">
        <v>0</v>
      </c>
    </row>
    <row r="27" spans="1:5" s="55" customFormat="1" ht="16.5" customHeight="1">
      <c r="A27" s="81" t="s">
        <v>281</v>
      </c>
      <c r="B27" s="16"/>
      <c r="C27" s="110">
        <v>0</v>
      </c>
      <c r="D27" s="38"/>
      <c r="E27" s="101">
        <v>1359</v>
      </c>
    </row>
    <row r="28" spans="1:5" s="55" customFormat="1" ht="16.5" customHeight="1">
      <c r="A28" s="81" t="s">
        <v>282</v>
      </c>
      <c r="B28" s="16"/>
      <c r="C28" s="110">
        <v>0</v>
      </c>
      <c r="D28" s="38"/>
      <c r="E28" s="101">
        <v>593</v>
      </c>
    </row>
    <row r="29" spans="1:5" s="55" customFormat="1" ht="13.5" customHeight="1">
      <c r="A29" s="81" t="s">
        <v>295</v>
      </c>
      <c r="B29" s="16"/>
      <c r="C29" s="110">
        <v>29</v>
      </c>
      <c r="D29" s="38"/>
      <c r="E29" s="101">
        <v>0</v>
      </c>
    </row>
    <row r="30" spans="1:5" s="55" customFormat="1" ht="15" customHeight="1">
      <c r="A30" s="81" t="s">
        <v>297</v>
      </c>
      <c r="B30" s="16"/>
      <c r="C30" s="110">
        <v>-131</v>
      </c>
      <c r="D30" s="38"/>
      <c r="E30" s="101">
        <v>0</v>
      </c>
    </row>
    <row r="31" spans="1:5" s="55" customFormat="1" ht="16.5" customHeight="1">
      <c r="A31" s="16" t="s">
        <v>210</v>
      </c>
      <c r="B31" s="16"/>
      <c r="C31" s="111">
        <f>SUM(C16:C30)</f>
        <v>-34605</v>
      </c>
      <c r="D31" s="38"/>
      <c r="E31" s="102">
        <f>SUM(E16:E30)</f>
        <v>-9924</v>
      </c>
    </row>
    <row r="32" spans="1:5" s="55" customFormat="1" ht="7.5" customHeight="1">
      <c r="A32" s="16"/>
      <c r="B32" s="16"/>
      <c r="C32" s="106"/>
      <c r="D32" s="38"/>
      <c r="E32" s="103"/>
    </row>
    <row r="33" spans="1:5" s="55" customFormat="1" ht="16.5" customHeight="1" hidden="1">
      <c r="A33" s="80" t="str">
        <f>'page 3-BS'!A26</f>
        <v>Development expenditure</v>
      </c>
      <c r="B33" s="16"/>
      <c r="C33" s="106">
        <v>0</v>
      </c>
      <c r="D33" s="38"/>
      <c r="E33" s="103">
        <v>0</v>
      </c>
    </row>
    <row r="34" spans="1:5" s="55" customFormat="1" ht="16.5" customHeight="1">
      <c r="A34" s="81" t="s">
        <v>184</v>
      </c>
      <c r="B34" s="16"/>
      <c r="C34" s="106">
        <v>57137</v>
      </c>
      <c r="D34" s="38"/>
      <c r="E34" s="103">
        <v>3096</v>
      </c>
    </row>
    <row r="35" spans="1:5" s="55" customFormat="1" ht="16.5" customHeight="1">
      <c r="A35" s="81" t="str">
        <f>'page 3-BS'!A25</f>
        <v>Inventories</v>
      </c>
      <c r="B35" s="16"/>
      <c r="C35" s="106">
        <v>1292</v>
      </c>
      <c r="D35" s="38"/>
      <c r="E35" s="103">
        <v>-2676</v>
      </c>
    </row>
    <row r="36" spans="1:5" s="55" customFormat="1" ht="16.5" customHeight="1">
      <c r="A36" s="81" t="s">
        <v>185</v>
      </c>
      <c r="B36" s="16"/>
      <c r="C36" s="106">
        <v>-12778</v>
      </c>
      <c r="D36" s="38"/>
      <c r="E36" s="103">
        <v>7272</v>
      </c>
    </row>
    <row r="37" spans="1:5" s="55" customFormat="1" ht="7.5" customHeight="1">
      <c r="A37" s="16"/>
      <c r="B37" s="16"/>
      <c r="C37" s="106"/>
      <c r="D37" s="38"/>
      <c r="E37" s="103"/>
    </row>
    <row r="38" spans="1:5" s="55" customFormat="1" ht="14.25" customHeight="1">
      <c r="A38" s="76" t="s">
        <v>186</v>
      </c>
      <c r="B38" s="76"/>
      <c r="C38" s="111">
        <f>SUM(C31:C37)</f>
        <v>11046</v>
      </c>
      <c r="D38" s="38"/>
      <c r="E38" s="102">
        <f>SUM(E31:E37)</f>
        <v>-2232</v>
      </c>
    </row>
    <row r="39" spans="1:5" s="55" customFormat="1" ht="16.5" customHeight="1">
      <c r="A39" s="80" t="s">
        <v>106</v>
      </c>
      <c r="B39" s="76"/>
      <c r="C39" s="106">
        <v>55</v>
      </c>
      <c r="D39" s="38"/>
      <c r="E39" s="103">
        <v>33</v>
      </c>
    </row>
    <row r="40" spans="1:5" s="55" customFormat="1" ht="16.5" customHeight="1">
      <c r="A40" s="80" t="s">
        <v>107</v>
      </c>
      <c r="B40" s="76"/>
      <c r="C40" s="106">
        <v>-2067</v>
      </c>
      <c r="D40" s="38"/>
      <c r="E40" s="103">
        <v>-1555</v>
      </c>
    </row>
    <row r="41" spans="1:5" s="55" customFormat="1" ht="16.5" customHeight="1">
      <c r="A41" s="82" t="s">
        <v>187</v>
      </c>
      <c r="B41" s="76"/>
      <c r="C41" s="110">
        <v>-27</v>
      </c>
      <c r="D41" s="38"/>
      <c r="E41" s="101">
        <v>-79</v>
      </c>
    </row>
    <row r="42" spans="1:5" s="55" customFormat="1" ht="16.5" customHeight="1">
      <c r="A42" s="82" t="s">
        <v>216</v>
      </c>
      <c r="B42" s="76"/>
      <c r="C42" s="110">
        <v>770</v>
      </c>
      <c r="D42" s="38"/>
      <c r="E42" s="101">
        <v>639</v>
      </c>
    </row>
    <row r="43" spans="1:5" s="55" customFormat="1" ht="16.5" customHeight="1">
      <c r="A43" s="53" t="s">
        <v>125</v>
      </c>
      <c r="B43" s="53"/>
      <c r="C43" s="294">
        <f>SUM(C38:C42)</f>
        <v>9777</v>
      </c>
      <c r="D43" s="38"/>
      <c r="E43" s="104">
        <f>SUM(E38:E42)</f>
        <v>-3194</v>
      </c>
    </row>
    <row r="44" spans="1:5" s="55" customFormat="1" ht="9" customHeight="1">
      <c r="A44" s="16"/>
      <c r="B44" s="16"/>
      <c r="C44" s="110"/>
      <c r="D44" s="38"/>
      <c r="E44" s="101"/>
    </row>
    <row r="45" spans="1:5" s="55" customFormat="1" ht="12" customHeight="1">
      <c r="A45" s="27" t="s">
        <v>99</v>
      </c>
      <c r="B45" s="27"/>
      <c r="C45" s="110"/>
      <c r="D45" s="38"/>
      <c r="E45" s="101"/>
    </row>
    <row r="46" spans="1:5" s="55" customFormat="1" ht="16.5" customHeight="1">
      <c r="A46" s="81" t="s">
        <v>108</v>
      </c>
      <c r="B46" s="77"/>
      <c r="C46" s="110"/>
      <c r="D46" s="38"/>
      <c r="E46" s="101"/>
    </row>
    <row r="47" spans="1:5" s="55" customFormat="1" ht="16.5" customHeight="1">
      <c r="A47" s="83" t="s">
        <v>109</v>
      </c>
      <c r="B47" s="77"/>
      <c r="C47" s="110">
        <v>-261</v>
      </c>
      <c r="D47" s="38"/>
      <c r="E47" s="101">
        <v>-388</v>
      </c>
    </row>
    <row r="48" spans="1:5" s="55" customFormat="1" ht="16.5" customHeight="1">
      <c r="A48" s="80" t="s">
        <v>110</v>
      </c>
      <c r="B48" s="77"/>
      <c r="C48" s="110">
        <v>151</v>
      </c>
      <c r="D48" s="38"/>
      <c r="E48" s="101">
        <v>466</v>
      </c>
    </row>
    <row r="49" spans="1:5" s="55" customFormat="1" ht="16.5" customHeight="1">
      <c r="A49" s="81" t="s">
        <v>193</v>
      </c>
      <c r="B49" s="77"/>
      <c r="C49" s="110"/>
      <c r="D49" s="38"/>
      <c r="E49" s="101"/>
    </row>
    <row r="50" spans="1:5" s="55" customFormat="1" ht="16.5" customHeight="1">
      <c r="A50" s="83" t="s">
        <v>109</v>
      </c>
      <c r="B50" s="77"/>
      <c r="C50" s="110">
        <v>0</v>
      </c>
      <c r="D50" s="38"/>
      <c r="E50" s="101">
        <v>0</v>
      </c>
    </row>
    <row r="51" spans="1:5" s="55" customFormat="1" ht="16.5" customHeight="1">
      <c r="A51" s="80" t="s">
        <v>110</v>
      </c>
      <c r="B51" s="77"/>
      <c r="C51" s="110">
        <v>100</v>
      </c>
      <c r="D51" s="38"/>
      <c r="E51" s="101">
        <v>304</v>
      </c>
    </row>
    <row r="52" spans="1:5" s="55" customFormat="1" ht="16.5" customHeight="1" hidden="1">
      <c r="A52" s="81" t="s">
        <v>218</v>
      </c>
      <c r="B52" s="77"/>
      <c r="C52" s="110"/>
      <c r="D52" s="38"/>
      <c r="E52" s="101">
        <v>0</v>
      </c>
    </row>
    <row r="53" spans="1:5" s="216" customFormat="1" ht="15.75" customHeight="1">
      <c r="A53" s="252" t="s">
        <v>219</v>
      </c>
      <c r="B53" s="253"/>
      <c r="C53" s="110">
        <v>0</v>
      </c>
      <c r="D53" s="161"/>
      <c r="E53" s="192">
        <v>2707</v>
      </c>
    </row>
    <row r="54" spans="1:5" s="55" customFormat="1" ht="16.5" customHeight="1">
      <c r="A54" s="53" t="s">
        <v>126</v>
      </c>
      <c r="B54" s="16"/>
      <c r="C54" s="294">
        <f>SUM(C46:C53)</f>
        <v>-10</v>
      </c>
      <c r="D54" s="38"/>
      <c r="E54" s="104">
        <f>SUM(E47:E53)</f>
        <v>3089</v>
      </c>
    </row>
    <row r="55" spans="1:5" s="55" customFormat="1" ht="8.25" customHeight="1">
      <c r="A55" s="16"/>
      <c r="B55" s="27"/>
      <c r="C55" s="110"/>
      <c r="D55" s="38"/>
      <c r="E55" s="101"/>
    </row>
    <row r="56" spans="1:5" s="55" customFormat="1" ht="16.5" customHeight="1">
      <c r="A56" s="27" t="s">
        <v>100</v>
      </c>
      <c r="B56" s="27"/>
      <c r="C56" s="110"/>
      <c r="D56" s="38"/>
      <c r="E56" s="101"/>
    </row>
    <row r="57" spans="1:5" s="55" customFormat="1" ht="16.5" customHeight="1">
      <c r="A57" s="80" t="s">
        <v>111</v>
      </c>
      <c r="B57" s="16"/>
      <c r="C57" s="110">
        <v>15108</v>
      </c>
      <c r="D57" s="38"/>
      <c r="E57" s="101">
        <v>14400</v>
      </c>
    </row>
    <row r="58" spans="1:5" s="55" customFormat="1" ht="16.5" customHeight="1">
      <c r="A58" s="81" t="s">
        <v>112</v>
      </c>
      <c r="B58" s="76"/>
      <c r="C58" s="110">
        <v>-722</v>
      </c>
      <c r="D58" s="38"/>
      <c r="E58" s="101">
        <v>-1835</v>
      </c>
    </row>
    <row r="59" spans="1:5" s="55" customFormat="1" ht="16.5" customHeight="1">
      <c r="A59" s="80" t="s">
        <v>113</v>
      </c>
      <c r="B59" s="76"/>
      <c r="C59" s="110">
        <v>-24811</v>
      </c>
      <c r="D59" s="38"/>
      <c r="E59" s="101">
        <v>-446</v>
      </c>
    </row>
    <row r="60" spans="1:5" s="55" customFormat="1" ht="16.5" customHeight="1">
      <c r="A60" s="81" t="s">
        <v>220</v>
      </c>
      <c r="B60" s="76"/>
      <c r="C60" s="110">
        <v>0</v>
      </c>
      <c r="D60" s="38"/>
      <c r="E60" s="101">
        <v>4620</v>
      </c>
    </row>
    <row r="61" spans="1:5" s="55" customFormat="1" ht="16.5" customHeight="1">
      <c r="A61" s="81" t="s">
        <v>196</v>
      </c>
      <c r="B61" s="76"/>
      <c r="C61" s="110">
        <v>-634</v>
      </c>
      <c r="D61" s="38"/>
      <c r="E61" s="101">
        <v>-360</v>
      </c>
    </row>
    <row r="62" spans="1:5" s="55" customFormat="1" ht="16.5" customHeight="1">
      <c r="A62" s="53" t="s">
        <v>188</v>
      </c>
      <c r="B62" s="16"/>
      <c r="C62" s="294">
        <f>SUM(C57:C61)</f>
        <v>-11059</v>
      </c>
      <c r="D62" s="38"/>
      <c r="E62" s="104">
        <f>SUM(E57:E61)</f>
        <v>16379</v>
      </c>
    </row>
    <row r="63" spans="1:5" s="55" customFormat="1" ht="16.5" customHeight="1">
      <c r="A63" s="27" t="s">
        <v>101</v>
      </c>
      <c r="B63" s="27"/>
      <c r="C63" s="110">
        <f>C43+C54+C62</f>
        <v>-1292</v>
      </c>
      <c r="D63" s="38"/>
      <c r="E63" s="101">
        <f>+E43+E54+E62</f>
        <v>16274</v>
      </c>
    </row>
    <row r="64" spans="1:5" s="55" customFormat="1" ht="16.5" customHeight="1">
      <c r="A64" s="27" t="s">
        <v>16</v>
      </c>
      <c r="B64" s="27"/>
      <c r="C64" s="106">
        <v>-315</v>
      </c>
      <c r="D64" s="38"/>
      <c r="E64" s="103">
        <v>-16589</v>
      </c>
    </row>
    <row r="65" spans="1:5" ht="16.5" customHeight="1" thickBot="1">
      <c r="A65" s="27" t="s">
        <v>102</v>
      </c>
      <c r="C65" s="112">
        <f>C63+C64</f>
        <v>-1607</v>
      </c>
      <c r="D65" s="38"/>
      <c r="E65" s="105">
        <f>+E63+E64</f>
        <v>-315</v>
      </c>
    </row>
    <row r="66" spans="1:5" ht="16.5" customHeight="1">
      <c r="A66" s="27"/>
      <c r="C66" s="106"/>
      <c r="D66" s="38"/>
      <c r="E66" s="103"/>
    </row>
    <row r="67" spans="1:5" ht="16.5" customHeight="1">
      <c r="A67" s="84" t="s">
        <v>127</v>
      </c>
      <c r="C67" s="106"/>
      <c r="D67" s="38"/>
      <c r="E67" s="103"/>
    </row>
    <row r="68" spans="1:5" ht="16.5" customHeight="1">
      <c r="A68" s="16" t="s">
        <v>128</v>
      </c>
      <c r="C68" s="106">
        <v>2038</v>
      </c>
      <c r="D68" s="38"/>
      <c r="E68" s="103">
        <v>1403</v>
      </c>
    </row>
    <row r="69" spans="1:5" ht="16.5" customHeight="1">
      <c r="A69" s="16" t="s">
        <v>129</v>
      </c>
      <c r="C69" s="106">
        <v>0</v>
      </c>
      <c r="D69" s="38"/>
      <c r="E69" s="103">
        <v>18</v>
      </c>
    </row>
    <row r="70" spans="1:5" ht="16.5" customHeight="1">
      <c r="A70" s="16" t="s">
        <v>44</v>
      </c>
      <c r="C70" s="113">
        <v>2916</v>
      </c>
      <c r="D70" s="38"/>
      <c r="E70" s="107">
        <v>2311</v>
      </c>
    </row>
    <row r="71" spans="1:5" ht="16.5" customHeight="1">
      <c r="A71" s="16"/>
      <c r="C71" s="106">
        <f>SUM(C68:C70)</f>
        <v>4954</v>
      </c>
      <c r="D71" s="38"/>
      <c r="E71" s="103">
        <f>SUM(E68:E70)</f>
        <v>3732</v>
      </c>
    </row>
    <row r="72" spans="1:5" ht="16.5" customHeight="1">
      <c r="A72" s="16" t="s">
        <v>130</v>
      </c>
      <c r="C72" s="106">
        <v>-4523</v>
      </c>
      <c r="D72" s="38"/>
      <c r="E72" s="103">
        <v>-2644</v>
      </c>
    </row>
    <row r="73" spans="1:5" ht="16.5" customHeight="1">
      <c r="A73" s="55" t="s">
        <v>131</v>
      </c>
      <c r="C73" s="106">
        <v>-2038</v>
      </c>
      <c r="D73" s="38"/>
      <c r="E73" s="103">
        <v>-1403</v>
      </c>
    </row>
    <row r="74" spans="1:5" ht="16.5" customHeight="1" thickBot="1">
      <c r="A74" s="85"/>
      <c r="C74" s="112">
        <f>SUM(C71:C73)</f>
        <v>-1607</v>
      </c>
      <c r="D74" s="38"/>
      <c r="E74" s="105">
        <f>SUM(E71:E73)</f>
        <v>-315</v>
      </c>
    </row>
    <row r="75" spans="1:4" ht="15.75" customHeight="1">
      <c r="A75" s="167"/>
      <c r="D75" s="78"/>
    </row>
    <row r="76" spans="1:8" ht="27.75" customHeight="1">
      <c r="A76" s="354" t="s">
        <v>244</v>
      </c>
      <c r="B76" s="354"/>
      <c r="C76" s="354"/>
      <c r="D76" s="354"/>
      <c r="E76" s="354"/>
      <c r="F76" s="334"/>
      <c r="G76" s="334"/>
      <c r="H76" s="56"/>
    </row>
    <row r="77" spans="9:10" ht="15" customHeight="1">
      <c r="I77" s="79"/>
      <c r="J77" s="79"/>
    </row>
  </sheetData>
  <mergeCells count="104">
    <mergeCell ref="A1:F1"/>
    <mergeCell ref="A2:F2"/>
    <mergeCell ref="G2:K2"/>
    <mergeCell ref="L2:P2"/>
    <mergeCell ref="Q2:U2"/>
    <mergeCell ref="V2:Z2"/>
    <mergeCell ref="AA2:AE2"/>
    <mergeCell ref="AF2:AJ2"/>
    <mergeCell ref="AK2:AO2"/>
    <mergeCell ref="AP2:AT2"/>
    <mergeCell ref="AU2:AY2"/>
    <mergeCell ref="AZ2:BD2"/>
    <mergeCell ref="BE2:BI2"/>
    <mergeCell ref="BJ2:BN2"/>
    <mergeCell ref="BO2:BS2"/>
    <mergeCell ref="BT2:BX2"/>
    <mergeCell ref="BY2:CC2"/>
    <mergeCell ref="CD2:CH2"/>
    <mergeCell ref="CI2:CM2"/>
    <mergeCell ref="CN2:CR2"/>
    <mergeCell ref="CS2:CW2"/>
    <mergeCell ref="CX2:DB2"/>
    <mergeCell ref="DC2:DG2"/>
    <mergeCell ref="DH2:DL2"/>
    <mergeCell ref="DM2:DQ2"/>
    <mergeCell ref="DR2:DV2"/>
    <mergeCell ref="DW2:EA2"/>
    <mergeCell ref="EB2:EF2"/>
    <mergeCell ref="EG2:EK2"/>
    <mergeCell ref="EL2:EP2"/>
    <mergeCell ref="EQ2:EU2"/>
    <mergeCell ref="EV2:EZ2"/>
    <mergeCell ref="FA2:FE2"/>
    <mergeCell ref="FF2:FJ2"/>
    <mergeCell ref="FK2:FO2"/>
    <mergeCell ref="FP2:FT2"/>
    <mergeCell ref="FU2:FY2"/>
    <mergeCell ref="FZ2:GD2"/>
    <mergeCell ref="GE2:GI2"/>
    <mergeCell ref="GJ2:GN2"/>
    <mergeCell ref="GO2:GS2"/>
    <mergeCell ref="GT2:GX2"/>
    <mergeCell ref="GY2:HC2"/>
    <mergeCell ref="HD2:HH2"/>
    <mergeCell ref="HI2:HM2"/>
    <mergeCell ref="HN2:HR2"/>
    <mergeCell ref="HS2:HW2"/>
    <mergeCell ref="HX2:IB2"/>
    <mergeCell ref="IC2:IG2"/>
    <mergeCell ref="IH2:IL2"/>
    <mergeCell ref="IM2:IQ2"/>
    <mergeCell ref="IR2:IV2"/>
    <mergeCell ref="A3:F3"/>
    <mergeCell ref="G3:K3"/>
    <mergeCell ref="L3:P3"/>
    <mergeCell ref="Q3:U3"/>
    <mergeCell ref="V3:Z3"/>
    <mergeCell ref="AA3:AE3"/>
    <mergeCell ref="AF3:AJ3"/>
    <mergeCell ref="AK3:AO3"/>
    <mergeCell ref="AP3:AT3"/>
    <mergeCell ref="AU3:AY3"/>
    <mergeCell ref="AZ3:BD3"/>
    <mergeCell ref="BE3:BI3"/>
    <mergeCell ref="BJ3:BN3"/>
    <mergeCell ref="BO3:BS3"/>
    <mergeCell ref="BT3:BX3"/>
    <mergeCell ref="BY3:CC3"/>
    <mergeCell ref="CD3:CH3"/>
    <mergeCell ref="CI3:CM3"/>
    <mergeCell ref="CN3:CR3"/>
    <mergeCell ref="CS3:CW3"/>
    <mergeCell ref="CX3:DB3"/>
    <mergeCell ref="DC3:DG3"/>
    <mergeCell ref="DH3:DL3"/>
    <mergeCell ref="DM3:DQ3"/>
    <mergeCell ref="DR3:DV3"/>
    <mergeCell ref="DW3:EA3"/>
    <mergeCell ref="EB3:EF3"/>
    <mergeCell ref="EG3:EK3"/>
    <mergeCell ref="EL3:EP3"/>
    <mergeCell ref="EQ3:EU3"/>
    <mergeCell ref="EV3:EZ3"/>
    <mergeCell ref="FA3:FE3"/>
    <mergeCell ref="FF3:FJ3"/>
    <mergeCell ref="FK3:FO3"/>
    <mergeCell ref="FP3:FT3"/>
    <mergeCell ref="FU3:FY3"/>
    <mergeCell ref="HD3:HH3"/>
    <mergeCell ref="HI3:HM3"/>
    <mergeCell ref="FZ3:GD3"/>
    <mergeCell ref="GE3:GI3"/>
    <mergeCell ref="GJ3:GN3"/>
    <mergeCell ref="GO3:GS3"/>
    <mergeCell ref="A76:E76"/>
    <mergeCell ref="IH3:IL3"/>
    <mergeCell ref="IM3:IQ3"/>
    <mergeCell ref="IR3:IV3"/>
    <mergeCell ref="HN3:HR3"/>
    <mergeCell ref="HS3:HW3"/>
    <mergeCell ref="HX3:IB3"/>
    <mergeCell ref="IC3:IG3"/>
    <mergeCell ref="GT3:GX3"/>
    <mergeCell ref="GY3:HC3"/>
  </mergeCells>
  <printOptions/>
  <pageMargins left="1" right="0.25" top="0.61" bottom="0.48" header="0.38" footer="0.39"/>
  <pageSetup fitToHeight="1" fitToWidth="1" horizontalDpi="600" verticalDpi="600" orientation="portrait" paperSize="9" scale="69" r:id="rId1"/>
  <headerFooter alignWithMargins="0">
    <oddFooter>&amp;C&amp;"Times New Roman,Italic"&amp;8Page 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67"/>
  <sheetViews>
    <sheetView showGridLines="0" workbookViewId="0" topLeftCell="A13">
      <selection activeCell="D38" sqref="D38"/>
    </sheetView>
  </sheetViews>
  <sheetFormatPr defaultColWidth="9.140625" defaultRowHeight="12.75"/>
  <cols>
    <col min="1" max="1" width="2.140625" style="220" customWidth="1"/>
    <col min="2" max="2" width="22.7109375" style="220" customWidth="1"/>
    <col min="3" max="3" width="8.28125" style="220" customWidth="1"/>
    <col min="4" max="4" width="8.8515625" style="220" customWidth="1"/>
    <col min="5" max="6" width="11.421875" style="220" customWidth="1"/>
    <col min="7" max="7" width="11.28125" style="220" customWidth="1"/>
    <col min="8" max="8" width="8.8515625" style="220" customWidth="1"/>
    <col min="9" max="9" width="9.7109375" style="220" customWidth="1"/>
    <col min="10" max="10" width="8.8515625" style="220" customWidth="1"/>
    <col min="11" max="16384" width="8.00390625" style="220" customWidth="1"/>
  </cols>
  <sheetData>
    <row r="1" spans="1:10" s="168" customFormat="1" ht="18.75">
      <c r="A1" s="361" t="str">
        <f>'page 1-IS'!A1:G1</f>
        <v>BINA GOODYEAR BERHAD (18645-H)</v>
      </c>
      <c r="B1" s="361"/>
      <c r="C1" s="361"/>
      <c r="D1" s="361"/>
      <c r="E1" s="361"/>
      <c r="F1" s="361"/>
      <c r="G1" s="361"/>
      <c r="H1" s="361"/>
      <c r="I1" s="361"/>
      <c r="J1" s="361"/>
    </row>
    <row r="2" spans="1:10" s="168" customFormat="1" ht="12.75">
      <c r="A2" s="363" t="s">
        <v>18</v>
      </c>
      <c r="B2" s="363"/>
      <c r="C2" s="363"/>
      <c r="D2" s="363"/>
      <c r="E2" s="363"/>
      <c r="F2" s="363"/>
      <c r="G2" s="363"/>
      <c r="H2" s="363"/>
      <c r="I2" s="363"/>
      <c r="J2" s="363"/>
    </row>
    <row r="3" s="168" customFormat="1" ht="6.75" customHeight="1"/>
    <row r="4" spans="1:2" s="168" customFormat="1" ht="14.25">
      <c r="A4" s="199" t="str">
        <f>'page 1-IS'!A4</f>
        <v>Interim report for the financial period ended 30 June 2012</v>
      </c>
      <c r="B4" s="199"/>
    </row>
    <row r="5" spans="1:2" s="168" customFormat="1" ht="12.75">
      <c r="A5" s="200" t="s">
        <v>48</v>
      </c>
      <c r="B5" s="200"/>
    </row>
    <row r="6" s="151" customFormat="1" ht="9.75" customHeight="1"/>
    <row r="7" spans="1:2" s="168" customFormat="1" ht="12.75">
      <c r="A7" s="189" t="s">
        <v>237</v>
      </c>
      <c r="B7" s="189"/>
    </row>
    <row r="8" ht="6" customHeight="1"/>
    <row r="9" spans="1:2" ht="16.5" customHeight="1">
      <c r="A9" s="273" t="s">
        <v>272</v>
      </c>
      <c r="B9" s="189"/>
    </row>
    <row r="10" spans="1:2" ht="16.5" customHeight="1">
      <c r="A10" s="189"/>
      <c r="B10" s="189"/>
    </row>
    <row r="11" spans="1:10" ht="17.25" customHeight="1">
      <c r="A11" s="170"/>
      <c r="B11" s="170"/>
      <c r="C11" s="362" t="s">
        <v>96</v>
      </c>
      <c r="D11" s="362"/>
      <c r="E11" s="362"/>
      <c r="F11" s="362"/>
      <c r="G11" s="362"/>
      <c r="H11" s="362"/>
      <c r="I11" s="316" t="s">
        <v>239</v>
      </c>
      <c r="J11" s="274" t="s">
        <v>55</v>
      </c>
    </row>
    <row r="12" spans="1:10" s="277" customFormat="1" ht="54.75" customHeight="1">
      <c r="A12" s="275" t="s">
        <v>56</v>
      </c>
      <c r="B12" s="171"/>
      <c r="C12" s="276" t="s">
        <v>46</v>
      </c>
      <c r="D12" s="276" t="s">
        <v>47</v>
      </c>
      <c r="E12" s="276" t="s">
        <v>17</v>
      </c>
      <c r="F12" s="276" t="s">
        <v>124</v>
      </c>
      <c r="G12" s="326" t="s">
        <v>262</v>
      </c>
      <c r="H12" s="276" t="s">
        <v>55</v>
      </c>
      <c r="I12" s="317" t="s">
        <v>245</v>
      </c>
      <c r="J12" s="276" t="s">
        <v>103</v>
      </c>
    </row>
    <row r="13" spans="1:10" ht="18" customHeight="1">
      <c r="A13" s="278" t="s">
        <v>222</v>
      </c>
      <c r="B13" s="216"/>
      <c r="C13" s="160">
        <v>50880</v>
      </c>
      <c r="D13" s="160">
        <v>7297</v>
      </c>
      <c r="E13" s="160">
        <v>0</v>
      </c>
      <c r="F13" s="160">
        <v>0</v>
      </c>
      <c r="G13" s="160">
        <v>8027</v>
      </c>
      <c r="H13" s="160">
        <f>SUM(C13:G13)</f>
        <v>66204</v>
      </c>
      <c r="I13" s="106">
        <v>0</v>
      </c>
      <c r="J13" s="160">
        <f>H13+I13</f>
        <v>66204</v>
      </c>
    </row>
    <row r="14" spans="2:10" ht="5.25" customHeight="1">
      <c r="B14" s="216"/>
      <c r="C14" s="160"/>
      <c r="D14" s="160"/>
      <c r="E14" s="160"/>
      <c r="F14" s="160"/>
      <c r="G14" s="160"/>
      <c r="H14" s="160"/>
      <c r="I14" s="106"/>
      <c r="J14" s="157"/>
    </row>
    <row r="15" spans="1:10" s="281" customFormat="1" ht="24.75" customHeight="1">
      <c r="A15" s="365" t="s">
        <v>238</v>
      </c>
      <c r="B15" s="365"/>
      <c r="C15" s="279">
        <v>0</v>
      </c>
      <c r="D15" s="279">
        <v>0</v>
      </c>
      <c r="E15" s="279">
        <v>0</v>
      </c>
      <c r="F15" s="279">
        <v>0</v>
      </c>
      <c r="G15" s="279">
        <f>+'page 1-IS'!F33</f>
        <v>-38578</v>
      </c>
      <c r="H15" s="280">
        <f>SUM(C15:G15)</f>
        <v>-38578</v>
      </c>
      <c r="I15" s="133">
        <v>0</v>
      </c>
      <c r="J15" s="157">
        <f>H15+I15</f>
        <v>-38578</v>
      </c>
    </row>
    <row r="16" spans="1:10" ht="3.75" customHeight="1">
      <c r="A16" s="216"/>
      <c r="B16" s="216"/>
      <c r="C16" s="174"/>
      <c r="D16" s="174"/>
      <c r="E16" s="174"/>
      <c r="F16" s="174"/>
      <c r="G16" s="174"/>
      <c r="H16" s="174"/>
      <c r="I16" s="174"/>
      <c r="J16" s="282"/>
    </row>
    <row r="17" spans="1:10" s="281" customFormat="1" ht="14.25" customHeight="1">
      <c r="A17" s="365" t="s">
        <v>114</v>
      </c>
      <c r="B17" s="365"/>
      <c r="C17" s="279">
        <v>0</v>
      </c>
      <c r="D17" s="279">
        <v>0</v>
      </c>
      <c r="E17" s="279">
        <v>0</v>
      </c>
      <c r="F17" s="279">
        <v>0</v>
      </c>
      <c r="G17" s="279">
        <v>0</v>
      </c>
      <c r="H17" s="280">
        <f>SUM(C17:G17)</f>
        <v>0</v>
      </c>
      <c r="I17" s="157">
        <v>0</v>
      </c>
      <c r="J17" s="157">
        <f>H17+I17</f>
        <v>0</v>
      </c>
    </row>
    <row r="18" spans="1:10" ht="15.75" customHeight="1">
      <c r="A18" s="216"/>
      <c r="B18" s="216"/>
      <c r="C18" s="174"/>
      <c r="D18" s="174"/>
      <c r="E18" s="174"/>
      <c r="F18" s="174"/>
      <c r="G18" s="174"/>
      <c r="H18" s="174"/>
      <c r="I18" s="174"/>
      <c r="J18" s="157">
        <f>H18+I18</f>
        <v>0</v>
      </c>
    </row>
    <row r="19" spans="1:11" ht="18.75" customHeight="1" thickBot="1">
      <c r="A19" s="364" t="s">
        <v>273</v>
      </c>
      <c r="B19" s="364"/>
      <c r="C19" s="179">
        <f aca="true" t="shared" si="0" ref="C19:H19">SUM(C13:C17)</f>
        <v>50880</v>
      </c>
      <c r="D19" s="179">
        <f t="shared" si="0"/>
        <v>7297</v>
      </c>
      <c r="E19" s="179">
        <f t="shared" si="0"/>
        <v>0</v>
      </c>
      <c r="F19" s="179">
        <f t="shared" si="0"/>
        <v>0</v>
      </c>
      <c r="G19" s="179">
        <f t="shared" si="0"/>
        <v>-30551</v>
      </c>
      <c r="H19" s="179">
        <f t="shared" si="0"/>
        <v>27626</v>
      </c>
      <c r="I19" s="314">
        <f>SUM(I13:I18)</f>
        <v>0</v>
      </c>
      <c r="J19" s="179">
        <f>SUM(J13:J18)</f>
        <v>27626</v>
      </c>
      <c r="K19" s="283"/>
    </row>
    <row r="20" spans="1:11" ht="6" customHeight="1">
      <c r="A20" s="270"/>
      <c r="B20" s="270"/>
      <c r="C20" s="160"/>
      <c r="D20" s="160"/>
      <c r="E20" s="160"/>
      <c r="F20" s="160"/>
      <c r="G20" s="160"/>
      <c r="H20" s="160"/>
      <c r="I20" s="160"/>
      <c r="J20" s="160"/>
      <c r="K20" s="283"/>
    </row>
    <row r="21" spans="1:11" ht="6" customHeight="1">
      <c r="A21" s="270"/>
      <c r="B21" s="270"/>
      <c r="C21" s="160"/>
      <c r="D21" s="160"/>
      <c r="E21" s="160"/>
      <c r="F21" s="160"/>
      <c r="G21" s="160"/>
      <c r="H21" s="160"/>
      <c r="I21" s="160"/>
      <c r="J21" s="160"/>
      <c r="K21" s="283"/>
    </row>
    <row r="22" spans="3:10" s="215" customFormat="1" ht="18" customHeight="1">
      <c r="C22" s="216"/>
      <c r="D22" s="216"/>
      <c r="E22" s="216"/>
      <c r="F22" s="216"/>
      <c r="G22" s="216"/>
      <c r="H22" s="216"/>
      <c r="I22" s="216"/>
      <c r="J22" s="216"/>
    </row>
    <row r="23" spans="1:11" s="286" customFormat="1" ht="18" customHeight="1">
      <c r="A23" s="216" t="s">
        <v>277</v>
      </c>
      <c r="B23" s="278"/>
      <c r="C23" s="229">
        <v>46260</v>
      </c>
      <c r="D23" s="229">
        <v>7297</v>
      </c>
      <c r="E23" s="230">
        <v>0</v>
      </c>
      <c r="F23" s="313">
        <v>0</v>
      </c>
      <c r="G23" s="229">
        <v>27354</v>
      </c>
      <c r="H23" s="284">
        <f>SUM(C23:G23)</f>
        <v>80911</v>
      </c>
      <c r="I23" s="229">
        <v>2725</v>
      </c>
      <c r="J23" s="229">
        <f>H23+I23</f>
        <v>83636</v>
      </c>
      <c r="K23" s="285"/>
    </row>
    <row r="24" spans="2:10" s="215" customFormat="1" ht="5.25" customHeight="1">
      <c r="B24" s="216"/>
      <c r="C24" s="156"/>
      <c r="D24" s="156"/>
      <c r="E24" s="156"/>
      <c r="F24" s="156"/>
      <c r="G24" s="156"/>
      <c r="H24" s="156"/>
      <c r="I24" s="156"/>
      <c r="J24" s="158"/>
    </row>
    <row r="25" spans="1:10" s="215" customFormat="1" ht="18.75" customHeight="1">
      <c r="A25" s="330" t="s">
        <v>276</v>
      </c>
      <c r="B25" s="330"/>
      <c r="C25" s="156">
        <v>4620</v>
      </c>
      <c r="D25" s="156"/>
      <c r="E25" s="156"/>
      <c r="F25" s="156"/>
      <c r="G25" s="156"/>
      <c r="H25" s="284">
        <f>SUM(C25:G25)</f>
        <v>4620</v>
      </c>
      <c r="I25" s="156">
        <v>0</v>
      </c>
      <c r="J25" s="229">
        <f>H25+I25</f>
        <v>4620</v>
      </c>
    </row>
    <row r="26" spans="1:10" s="287" customFormat="1" ht="23.25" customHeight="1">
      <c r="A26" s="365" t="s">
        <v>238</v>
      </c>
      <c r="B26" s="365"/>
      <c r="C26" s="159">
        <v>0</v>
      </c>
      <c r="D26" s="159">
        <v>0</v>
      </c>
      <c r="E26" s="159">
        <v>0</v>
      </c>
      <c r="F26" s="312">
        <v>0</v>
      </c>
      <c r="G26" s="159">
        <f>+'page 1-IS'!G33</f>
        <v>-19327</v>
      </c>
      <c r="H26" s="214">
        <f>SUM(C26:G26)</f>
        <v>-19327</v>
      </c>
      <c r="I26" s="158">
        <f>+'page 1-IS'!G32</f>
        <v>97</v>
      </c>
      <c r="J26" s="158">
        <f>H26+I26</f>
        <v>-19230</v>
      </c>
    </row>
    <row r="27" spans="1:10" s="215" customFormat="1" ht="3.75" customHeight="1">
      <c r="A27" s="216"/>
      <c r="B27" s="216"/>
      <c r="C27" s="192"/>
      <c r="D27" s="192"/>
      <c r="E27" s="192"/>
      <c r="F27" s="311"/>
      <c r="G27" s="192"/>
      <c r="H27" s="214">
        <f>SUM(C27:G27)</f>
        <v>0</v>
      </c>
      <c r="I27" s="192"/>
      <c r="J27" s="158">
        <f>H27+I27</f>
        <v>0</v>
      </c>
    </row>
    <row r="28" spans="1:10" s="215" customFormat="1" ht="14.25" customHeight="1">
      <c r="A28" s="365" t="s">
        <v>275</v>
      </c>
      <c r="B28" s="365"/>
      <c r="C28" s="192">
        <v>0</v>
      </c>
      <c r="D28" s="192">
        <v>0</v>
      </c>
      <c r="E28" s="192">
        <v>0</v>
      </c>
      <c r="F28" s="311">
        <v>0</v>
      </c>
      <c r="G28" s="311" t="s">
        <v>214</v>
      </c>
      <c r="H28" s="214">
        <f>SUM(C28:G28)</f>
        <v>0</v>
      </c>
      <c r="I28" s="192">
        <v>-2822</v>
      </c>
      <c r="J28" s="158">
        <f>H28+I28</f>
        <v>-2822</v>
      </c>
    </row>
    <row r="29" spans="1:10" s="215" customFormat="1" ht="3.75" customHeight="1">
      <c r="A29" s="216"/>
      <c r="B29" s="216"/>
      <c r="C29" s="192"/>
      <c r="D29" s="192"/>
      <c r="E29" s="192"/>
      <c r="F29" s="192"/>
      <c r="G29" s="192"/>
      <c r="H29" s="192"/>
      <c r="I29" s="192"/>
      <c r="J29" s="217"/>
    </row>
    <row r="30" spans="1:10" s="215" customFormat="1" ht="3.75" customHeight="1">
      <c r="A30" s="216"/>
      <c r="B30" s="216"/>
      <c r="C30" s="192"/>
      <c r="D30" s="192"/>
      <c r="E30" s="192"/>
      <c r="F30" s="192"/>
      <c r="G30" s="192"/>
      <c r="H30" s="192"/>
      <c r="I30" s="192"/>
      <c r="J30" s="217"/>
    </row>
    <row r="31" spans="1:11" s="215" customFormat="1" ht="18.75" customHeight="1" thickBot="1">
      <c r="A31" s="368" t="s">
        <v>274</v>
      </c>
      <c r="B31" s="368"/>
      <c r="C31" s="218">
        <f aca="true" t="shared" si="1" ref="C31:J31">SUM(C23:C29)</f>
        <v>50880</v>
      </c>
      <c r="D31" s="218">
        <f t="shared" si="1"/>
        <v>7297</v>
      </c>
      <c r="E31" s="218">
        <f t="shared" si="1"/>
        <v>0</v>
      </c>
      <c r="F31" s="218">
        <f t="shared" si="1"/>
        <v>0</v>
      </c>
      <c r="G31" s="218">
        <f t="shared" si="1"/>
        <v>8027</v>
      </c>
      <c r="H31" s="218">
        <f t="shared" si="1"/>
        <v>66204</v>
      </c>
      <c r="I31" s="218">
        <f t="shared" si="1"/>
        <v>0</v>
      </c>
      <c r="J31" s="218">
        <f t="shared" si="1"/>
        <v>66204</v>
      </c>
      <c r="K31" s="219"/>
    </row>
    <row r="32" ht="11.25">
      <c r="G32" s="221"/>
    </row>
    <row r="33" spans="7:10" ht="11.25">
      <c r="G33" s="221"/>
      <c r="H33" s="221"/>
      <c r="I33" s="221"/>
      <c r="J33" s="221"/>
    </row>
    <row r="34" spans="7:10" ht="11.25">
      <c r="G34" s="221"/>
      <c r="H34" s="221"/>
      <c r="I34" s="221"/>
      <c r="J34" s="221"/>
    </row>
    <row r="36" spans="1:10" s="1" customFormat="1" ht="36" customHeight="1">
      <c r="A36" s="366" t="s">
        <v>246</v>
      </c>
      <c r="B36" s="367"/>
      <c r="C36" s="367"/>
      <c r="D36" s="367"/>
      <c r="E36" s="367"/>
      <c r="F36" s="367"/>
      <c r="G36" s="367"/>
      <c r="H36" s="367"/>
      <c r="I36" s="367"/>
      <c r="J36" s="367"/>
    </row>
    <row r="67" ht="11.25">
      <c r="A67" s="288"/>
    </row>
  </sheetData>
  <mergeCells count="10">
    <mergeCell ref="A28:B28"/>
    <mergeCell ref="A36:J36"/>
    <mergeCell ref="A26:B26"/>
    <mergeCell ref="A31:B31"/>
    <mergeCell ref="A1:J1"/>
    <mergeCell ref="C11:H11"/>
    <mergeCell ref="A2:J2"/>
    <mergeCell ref="A19:B19"/>
    <mergeCell ref="A17:B17"/>
    <mergeCell ref="A15:B15"/>
  </mergeCells>
  <printOptions/>
  <pageMargins left="1" right="0.25" top="0.81" bottom="0.75" header="0.38" footer="0.8"/>
  <pageSetup fitToHeight="1" fitToWidth="1" horizontalDpi="600" verticalDpi="600" orientation="portrait" scale="90" r:id="rId1"/>
  <headerFooter alignWithMargins="0">
    <oddFooter>&amp;C&amp;"Times New Roman,Italic"&amp;8Page 6
&amp;R
</oddFooter>
  </headerFooter>
</worksheet>
</file>

<file path=xl/worksheets/sheet7.xml><?xml version="1.0" encoding="utf-8"?>
<worksheet xmlns="http://schemas.openxmlformats.org/spreadsheetml/2006/main" xmlns:r="http://schemas.openxmlformats.org/officeDocument/2006/relationships">
  <dimension ref="A1:Q86"/>
  <sheetViews>
    <sheetView showGridLines="0" workbookViewId="0" topLeftCell="A22">
      <selection activeCell="U12" sqref="U12"/>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3" customWidth="1"/>
    <col min="10" max="10" width="11.7109375" style="13" customWidth="1"/>
    <col min="11" max="11" width="1.57421875" style="13" customWidth="1"/>
    <col min="12" max="12" width="14.57421875" style="13" customWidth="1"/>
    <col min="13" max="13" width="0.9921875" style="1" customWidth="1"/>
    <col min="14" max="14" width="12.57421875" style="13"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3" customFormat="1" ht="18.75">
      <c r="A1" s="345" t="str">
        <f>'page 1-IS'!A1:G1</f>
        <v>BINA GOODYEAR BERHAD (18645-H)</v>
      </c>
      <c r="B1" s="345"/>
      <c r="C1" s="345"/>
      <c r="D1" s="345"/>
      <c r="E1" s="345"/>
      <c r="F1" s="345"/>
      <c r="G1" s="345"/>
      <c r="H1" s="345"/>
      <c r="I1" s="345"/>
      <c r="J1" s="345"/>
      <c r="K1" s="345"/>
      <c r="L1" s="345"/>
      <c r="M1" s="345"/>
      <c r="N1" s="345"/>
      <c r="O1" s="345"/>
      <c r="P1" s="345"/>
      <c r="Q1" s="43"/>
    </row>
    <row r="2" spans="1:17" s="13" customFormat="1" ht="12.75">
      <c r="A2" s="346" t="str">
        <f>'page 1-IS'!A2:G2</f>
        <v>(Incorporated in Malaysia)</v>
      </c>
      <c r="B2" s="346"/>
      <c r="C2" s="346"/>
      <c r="D2" s="346"/>
      <c r="E2" s="346"/>
      <c r="F2" s="346"/>
      <c r="G2" s="346"/>
      <c r="H2" s="346"/>
      <c r="I2" s="346"/>
      <c r="J2" s="346"/>
      <c r="K2" s="346"/>
      <c r="L2" s="346"/>
      <c r="M2" s="346"/>
      <c r="N2" s="346"/>
      <c r="O2" s="346"/>
      <c r="P2" s="346"/>
      <c r="Q2" s="44"/>
    </row>
    <row r="3" s="13" customFormat="1" ht="12.75">
      <c r="P3" s="12"/>
    </row>
    <row r="4" spans="1:16" s="13" customFormat="1" ht="14.25">
      <c r="A4" s="45" t="str">
        <f>'page 1-IS'!A4</f>
        <v>Interim report for the financial period ended 30 June 2012</v>
      </c>
      <c r="P4" s="12"/>
    </row>
    <row r="5" spans="1:16" s="13" customFormat="1" ht="12.75">
      <c r="A5" s="46" t="s">
        <v>48</v>
      </c>
      <c r="P5" s="12"/>
    </row>
    <row r="6" spans="1:15" s="30" customFormat="1" ht="13.5" customHeight="1">
      <c r="A6" s="36"/>
      <c r="B6" s="36"/>
      <c r="C6" s="36"/>
      <c r="D6" s="36"/>
      <c r="E6" s="47"/>
      <c r="F6" s="36"/>
      <c r="G6" s="36"/>
      <c r="H6" s="36"/>
      <c r="I6" s="36"/>
      <c r="J6" s="36"/>
      <c r="K6" s="36"/>
      <c r="L6" s="36"/>
      <c r="M6" s="36"/>
      <c r="N6" s="36"/>
      <c r="O6" s="36"/>
    </row>
    <row r="7" s="13" customFormat="1" ht="12.75">
      <c r="A7" s="12" t="s">
        <v>61</v>
      </c>
    </row>
    <row r="8" s="13" customFormat="1" ht="8.25" customHeight="1"/>
    <row r="9" spans="1:7" s="13" customFormat="1" ht="12.75">
      <c r="A9" s="12" t="s">
        <v>153</v>
      </c>
      <c r="B9" s="12"/>
      <c r="C9" s="12" t="s">
        <v>323</v>
      </c>
      <c r="D9" s="12"/>
      <c r="E9" s="12"/>
      <c r="F9" s="12"/>
      <c r="G9" s="12"/>
    </row>
    <row r="10" spans="1:7" s="13" customFormat="1" ht="7.5" customHeight="1">
      <c r="A10" s="12"/>
      <c r="B10" s="12"/>
      <c r="C10" s="12"/>
      <c r="D10" s="12"/>
      <c r="E10" s="12"/>
      <c r="F10" s="12"/>
      <c r="G10" s="12"/>
    </row>
    <row r="11" spans="3:16" s="13" customFormat="1" ht="42.75" customHeight="1">
      <c r="C11" s="348" t="s">
        <v>247</v>
      </c>
      <c r="D11" s="348"/>
      <c r="E11" s="348"/>
      <c r="F11" s="348"/>
      <c r="G11" s="348"/>
      <c r="H11" s="348"/>
      <c r="I11" s="348"/>
      <c r="J11" s="348"/>
      <c r="K11" s="348"/>
      <c r="L11" s="348"/>
      <c r="M11" s="348"/>
      <c r="N11" s="348"/>
      <c r="O11" s="348"/>
      <c r="P11" s="348"/>
    </row>
    <row r="12" spans="3:16" s="13" customFormat="1" ht="56.25" customHeight="1">
      <c r="C12" s="348" t="s">
        <v>248</v>
      </c>
      <c r="D12" s="348"/>
      <c r="E12" s="348"/>
      <c r="F12" s="348"/>
      <c r="G12" s="348"/>
      <c r="H12" s="348"/>
      <c r="I12" s="348"/>
      <c r="J12" s="348"/>
      <c r="K12" s="348"/>
      <c r="L12" s="348"/>
      <c r="M12" s="348"/>
      <c r="N12" s="348"/>
      <c r="O12" s="348"/>
      <c r="P12" s="348"/>
    </row>
    <row r="13" spans="3:16" s="13" customFormat="1" ht="52.5" customHeight="1">
      <c r="C13" s="348" t="s">
        <v>249</v>
      </c>
      <c r="D13" s="348"/>
      <c r="E13" s="348"/>
      <c r="F13" s="348"/>
      <c r="G13" s="348"/>
      <c r="H13" s="348"/>
      <c r="I13" s="348"/>
      <c r="J13" s="348"/>
      <c r="K13" s="348"/>
      <c r="L13" s="348"/>
      <c r="M13" s="348"/>
      <c r="N13" s="348"/>
      <c r="O13" s="348"/>
      <c r="P13" s="348"/>
    </row>
    <row r="14" spans="3:16" s="13" customFormat="1" ht="14.25" customHeight="1">
      <c r="C14" s="320" t="s">
        <v>214</v>
      </c>
      <c r="D14" s="349" t="s">
        <v>260</v>
      </c>
      <c r="E14" s="349"/>
      <c r="F14" s="349"/>
      <c r="G14" s="349"/>
      <c r="H14" s="349"/>
      <c r="I14" s="349"/>
      <c r="J14" s="349"/>
      <c r="K14" s="349"/>
      <c r="L14" s="349"/>
      <c r="M14" s="349"/>
      <c r="N14" s="349"/>
      <c r="O14" s="349"/>
      <c r="P14" s="349"/>
    </row>
    <row r="15" spans="3:16" s="13" customFormat="1" ht="14.25" customHeight="1">
      <c r="C15" s="319"/>
      <c r="D15" s="350" t="s">
        <v>250</v>
      </c>
      <c r="E15" s="367"/>
      <c r="F15" s="367"/>
      <c r="G15" s="367"/>
      <c r="H15" s="367"/>
      <c r="I15" s="367"/>
      <c r="J15" s="367"/>
      <c r="K15" s="367"/>
      <c r="L15" s="367"/>
      <c r="M15" s="367"/>
      <c r="N15" s="367"/>
      <c r="O15" s="367"/>
      <c r="P15" s="367"/>
    </row>
    <row r="16" spans="3:16" s="13" customFormat="1" ht="14.25" customHeight="1">
      <c r="C16" s="319"/>
      <c r="D16" s="350" t="s">
        <v>251</v>
      </c>
      <c r="E16" s="367"/>
      <c r="F16" s="367"/>
      <c r="G16" s="367"/>
      <c r="H16" s="367"/>
      <c r="I16" s="367"/>
      <c r="J16" s="367"/>
      <c r="K16" s="367"/>
      <c r="L16" s="367"/>
      <c r="M16" s="367"/>
      <c r="N16" s="367"/>
      <c r="O16" s="367"/>
      <c r="P16" s="367"/>
    </row>
    <row r="17" spans="3:16" s="13" customFormat="1" ht="14.25" customHeight="1">
      <c r="C17" s="320" t="s">
        <v>214</v>
      </c>
      <c r="D17" s="349" t="s">
        <v>252</v>
      </c>
      <c r="E17" s="367"/>
      <c r="F17" s="367"/>
      <c r="G17" s="367"/>
      <c r="H17" s="367"/>
      <c r="I17" s="367"/>
      <c r="J17" s="367"/>
      <c r="K17" s="367"/>
      <c r="L17" s="367"/>
      <c r="M17" s="367"/>
      <c r="N17" s="367"/>
      <c r="O17" s="367"/>
      <c r="P17" s="367"/>
    </row>
    <row r="18" spans="3:16" s="13" customFormat="1" ht="14.25" customHeight="1">
      <c r="C18" s="320" t="s">
        <v>214</v>
      </c>
      <c r="D18" s="349" t="s">
        <v>253</v>
      </c>
      <c r="E18" s="367"/>
      <c r="F18" s="367"/>
      <c r="G18" s="367"/>
      <c r="H18" s="367"/>
      <c r="I18" s="367"/>
      <c r="J18" s="367"/>
      <c r="K18" s="367"/>
      <c r="L18" s="367"/>
      <c r="M18" s="367"/>
      <c r="N18" s="367"/>
      <c r="O18" s="367"/>
      <c r="P18" s="367"/>
    </row>
    <row r="19" spans="3:16" s="13" customFormat="1" ht="14.25" customHeight="1">
      <c r="C19" s="320" t="s">
        <v>214</v>
      </c>
      <c r="D19" s="349" t="s">
        <v>254</v>
      </c>
      <c r="E19" s="367"/>
      <c r="F19" s="367"/>
      <c r="G19" s="367"/>
      <c r="H19" s="367"/>
      <c r="I19" s="367"/>
      <c r="J19" s="367"/>
      <c r="K19" s="367"/>
      <c r="L19" s="367"/>
      <c r="M19" s="367"/>
      <c r="N19" s="367"/>
      <c r="O19" s="367"/>
      <c r="P19" s="367"/>
    </row>
    <row r="20" spans="3:16" s="13" customFormat="1" ht="14.25" customHeight="1">
      <c r="C20" s="320" t="s">
        <v>214</v>
      </c>
      <c r="D20" s="349" t="s">
        <v>255</v>
      </c>
      <c r="E20" s="367"/>
      <c r="F20" s="367"/>
      <c r="G20" s="367"/>
      <c r="H20" s="367"/>
      <c r="I20" s="367"/>
      <c r="J20" s="367"/>
      <c r="K20" s="367"/>
      <c r="L20" s="367"/>
      <c r="M20" s="367"/>
      <c r="N20" s="367"/>
      <c r="O20" s="367"/>
      <c r="P20" s="367"/>
    </row>
    <row r="21" spans="3:16" s="13" customFormat="1" ht="14.25" customHeight="1">
      <c r="C21" s="320" t="s">
        <v>214</v>
      </c>
      <c r="D21" s="349" t="s">
        <v>256</v>
      </c>
      <c r="E21" s="367"/>
      <c r="F21" s="367"/>
      <c r="G21" s="367"/>
      <c r="H21" s="367"/>
      <c r="I21" s="367"/>
      <c r="J21" s="367"/>
      <c r="K21" s="367"/>
      <c r="L21" s="367"/>
      <c r="M21" s="367"/>
      <c r="N21" s="367"/>
      <c r="O21" s="367"/>
      <c r="P21" s="367"/>
    </row>
    <row r="22" spans="3:16" s="13" customFormat="1" ht="14.25" customHeight="1">
      <c r="C22" s="320" t="s">
        <v>214</v>
      </c>
      <c r="D22" s="349" t="s">
        <v>257</v>
      </c>
      <c r="E22" s="367"/>
      <c r="F22" s="367"/>
      <c r="G22" s="367"/>
      <c r="H22" s="367"/>
      <c r="I22" s="367"/>
      <c r="J22" s="367"/>
      <c r="K22" s="367"/>
      <c r="L22" s="367"/>
      <c r="M22" s="367"/>
      <c r="N22" s="367"/>
      <c r="O22" s="367"/>
      <c r="P22" s="367"/>
    </row>
    <row r="23" spans="3:16" s="13" customFormat="1" ht="13.5" customHeight="1">
      <c r="C23" s="320" t="s">
        <v>214</v>
      </c>
      <c r="D23" s="349" t="s">
        <v>258</v>
      </c>
      <c r="E23" s="367"/>
      <c r="F23" s="367"/>
      <c r="G23" s="367"/>
      <c r="H23" s="367"/>
      <c r="I23" s="367"/>
      <c r="J23" s="367"/>
      <c r="K23" s="367"/>
      <c r="L23" s="367"/>
      <c r="M23" s="367"/>
      <c r="N23" s="367"/>
      <c r="O23" s="367"/>
      <c r="P23" s="367"/>
    </row>
    <row r="24" spans="3:16" s="13" customFormat="1" ht="13.5" customHeight="1">
      <c r="C24" s="337" t="s">
        <v>214</v>
      </c>
      <c r="D24" s="297" t="s">
        <v>316</v>
      </c>
      <c r="E24" s="338"/>
      <c r="F24" s="338"/>
      <c r="G24" s="338"/>
      <c r="H24" s="338"/>
      <c r="I24" s="338"/>
      <c r="J24" s="338"/>
      <c r="K24" s="338"/>
      <c r="L24" s="338"/>
      <c r="M24" s="315"/>
      <c r="N24" s="315"/>
      <c r="O24" s="315"/>
      <c r="P24" s="315"/>
    </row>
    <row r="25" spans="3:16" s="13" customFormat="1" ht="13.5" customHeight="1">
      <c r="C25" s="337" t="s">
        <v>214</v>
      </c>
      <c r="D25" s="297" t="s">
        <v>317</v>
      </c>
      <c r="E25" s="338"/>
      <c r="F25" s="338"/>
      <c r="G25" s="338"/>
      <c r="H25" s="338"/>
      <c r="I25" s="338"/>
      <c r="J25" s="338"/>
      <c r="K25" s="338"/>
      <c r="L25" s="338"/>
      <c r="M25" s="315"/>
      <c r="N25" s="315"/>
      <c r="O25" s="315"/>
      <c r="P25" s="315"/>
    </row>
    <row r="26" spans="3:16" s="13" customFormat="1" ht="13.5" customHeight="1">
      <c r="C26" s="337" t="s">
        <v>214</v>
      </c>
      <c r="D26" s="297" t="s">
        <v>318</v>
      </c>
      <c r="E26" s="338"/>
      <c r="F26" s="338"/>
      <c r="G26" s="338"/>
      <c r="H26" s="338"/>
      <c r="I26" s="338"/>
      <c r="J26" s="338"/>
      <c r="K26" s="338"/>
      <c r="L26" s="338"/>
      <c r="M26" s="315"/>
      <c r="N26" s="315"/>
      <c r="O26" s="315"/>
      <c r="P26" s="315"/>
    </row>
    <row r="27" spans="3:16" s="13" customFormat="1" ht="13.5" customHeight="1">
      <c r="C27" s="337" t="s">
        <v>214</v>
      </c>
      <c r="D27" s="297" t="s">
        <v>319</v>
      </c>
      <c r="E27" s="315"/>
      <c r="F27" s="315"/>
      <c r="G27" s="315"/>
      <c r="H27" s="315"/>
      <c r="I27" s="315"/>
      <c r="J27" s="315"/>
      <c r="K27" s="315"/>
      <c r="L27" s="315"/>
      <c r="M27" s="315"/>
      <c r="N27" s="315"/>
      <c r="O27" s="315"/>
      <c r="P27" s="315"/>
    </row>
    <row r="28" spans="3:16" s="13" customFormat="1" ht="13.5" customHeight="1">
      <c r="C28" s="337" t="s">
        <v>214</v>
      </c>
      <c r="D28" s="297" t="s">
        <v>320</v>
      </c>
      <c r="E28" s="315"/>
      <c r="F28" s="315"/>
      <c r="G28" s="315"/>
      <c r="H28" s="315"/>
      <c r="I28" s="315"/>
      <c r="J28" s="315"/>
      <c r="K28" s="315"/>
      <c r="L28" s="315"/>
      <c r="M28" s="315"/>
      <c r="N28" s="315"/>
      <c r="O28" s="315"/>
      <c r="P28" s="315"/>
    </row>
    <row r="29" spans="3:16" s="13" customFormat="1" ht="13.5" customHeight="1">
      <c r="C29" s="320" t="s">
        <v>214</v>
      </c>
      <c r="D29" s="297" t="s">
        <v>321</v>
      </c>
      <c r="E29" s="315"/>
      <c r="F29" s="315"/>
      <c r="G29" s="315"/>
      <c r="H29" s="315"/>
      <c r="I29" s="315"/>
      <c r="J29" s="315"/>
      <c r="K29" s="315"/>
      <c r="L29" s="315"/>
      <c r="M29" s="315"/>
      <c r="N29" s="315"/>
      <c r="O29" s="315"/>
      <c r="P29" s="315"/>
    </row>
    <row r="30" spans="3:16" s="13" customFormat="1" ht="13.5" customHeight="1">
      <c r="C30" s="320" t="s">
        <v>214</v>
      </c>
      <c r="D30" s="349" t="s">
        <v>322</v>
      </c>
      <c r="E30" s="367"/>
      <c r="F30" s="367"/>
      <c r="G30" s="367"/>
      <c r="H30" s="367"/>
      <c r="I30" s="367"/>
      <c r="J30" s="367"/>
      <c r="K30" s="367"/>
      <c r="L30" s="367"/>
      <c r="M30" s="367"/>
      <c r="N30" s="367"/>
      <c r="O30" s="367"/>
      <c r="P30" s="367"/>
    </row>
    <row r="31" spans="3:16" s="13" customFormat="1" ht="3.75" customHeight="1">
      <c r="C31" s="320"/>
      <c r="D31" s="318"/>
      <c r="E31" s="315"/>
      <c r="F31" s="315"/>
      <c r="G31" s="315"/>
      <c r="H31" s="315"/>
      <c r="I31" s="315"/>
      <c r="J31" s="315"/>
      <c r="K31" s="315"/>
      <c r="L31" s="315"/>
      <c r="M31" s="315"/>
      <c r="N31" s="315"/>
      <c r="O31" s="315"/>
      <c r="P31" s="315"/>
    </row>
    <row r="32" spans="3:16" s="13" customFormat="1" ht="24.75" customHeight="1">
      <c r="C32" s="348" t="s">
        <v>259</v>
      </c>
      <c r="D32" s="348"/>
      <c r="E32" s="348"/>
      <c r="F32" s="348"/>
      <c r="G32" s="348"/>
      <c r="H32" s="348"/>
      <c r="I32" s="348"/>
      <c r="J32" s="348"/>
      <c r="K32" s="348"/>
      <c r="L32" s="348"/>
      <c r="M32" s="348"/>
      <c r="N32" s="348"/>
      <c r="O32" s="348"/>
      <c r="P32" s="348"/>
    </row>
    <row r="33" spans="1:16" s="41" customFormat="1" ht="17.25" customHeight="1">
      <c r="A33" s="145" t="s">
        <v>154</v>
      </c>
      <c r="B33" s="145"/>
      <c r="C33" s="347" t="s">
        <v>57</v>
      </c>
      <c r="D33" s="347"/>
      <c r="E33" s="347"/>
      <c r="F33" s="347"/>
      <c r="G33" s="347"/>
      <c r="H33" s="347"/>
      <c r="I33" s="347"/>
      <c r="J33" s="347"/>
      <c r="K33" s="347"/>
      <c r="L33" s="347"/>
      <c r="M33" s="347"/>
      <c r="N33" s="347"/>
      <c r="O33" s="347"/>
      <c r="P33" s="347"/>
    </row>
    <row r="34" spans="3:16" s="41" customFormat="1" ht="3" customHeight="1">
      <c r="C34" s="146"/>
      <c r="D34" s="147"/>
      <c r="E34" s="148"/>
      <c r="F34" s="148"/>
      <c r="G34" s="148"/>
      <c r="H34" s="148"/>
      <c r="I34" s="148"/>
      <c r="J34" s="148"/>
      <c r="K34" s="148"/>
      <c r="L34" s="148"/>
      <c r="M34" s="148"/>
      <c r="N34" s="148"/>
      <c r="O34" s="148"/>
      <c r="P34" s="148"/>
    </row>
    <row r="35" spans="3:16" s="41" customFormat="1" ht="12.75" customHeight="1">
      <c r="C35" s="369" t="s">
        <v>215</v>
      </c>
      <c r="D35" s="369"/>
      <c r="E35" s="369"/>
      <c r="F35" s="369"/>
      <c r="G35" s="369"/>
      <c r="H35" s="369"/>
      <c r="I35" s="369"/>
      <c r="J35" s="369"/>
      <c r="K35" s="369"/>
      <c r="L35" s="369"/>
      <c r="M35" s="369"/>
      <c r="N35" s="369"/>
      <c r="O35" s="369"/>
      <c r="P35" s="369"/>
    </row>
    <row r="36" spans="3:16" s="41" customFormat="1" ht="3" customHeight="1">
      <c r="C36" s="146"/>
      <c r="D36" s="147"/>
      <c r="E36" s="148"/>
      <c r="F36" s="148"/>
      <c r="G36" s="148"/>
      <c r="H36" s="148"/>
      <c r="I36" s="148"/>
      <c r="J36" s="148"/>
      <c r="K36" s="148"/>
      <c r="L36" s="148"/>
      <c r="M36" s="148"/>
      <c r="N36" s="148"/>
      <c r="O36" s="148"/>
      <c r="P36" s="148"/>
    </row>
    <row r="37" spans="1:5" s="41" customFormat="1" ht="17.25" customHeight="1">
      <c r="A37" s="145" t="s">
        <v>155</v>
      </c>
      <c r="B37" s="145"/>
      <c r="C37" s="145" t="s">
        <v>33</v>
      </c>
      <c r="D37" s="145"/>
      <c r="E37" s="145"/>
    </row>
    <row r="38" s="41" customFormat="1" ht="3" customHeight="1"/>
    <row r="39" spans="3:16" s="41" customFormat="1" ht="12.75" customHeight="1">
      <c r="C39" s="371" t="s">
        <v>132</v>
      </c>
      <c r="D39" s="371"/>
      <c r="E39" s="371"/>
      <c r="F39" s="371"/>
      <c r="G39" s="371"/>
      <c r="H39" s="371"/>
      <c r="I39" s="371"/>
      <c r="J39" s="371"/>
      <c r="K39" s="371"/>
      <c r="L39" s="371"/>
      <c r="M39" s="371"/>
      <c r="N39" s="371"/>
      <c r="O39" s="371"/>
      <c r="P39" s="371"/>
    </row>
    <row r="40" spans="1:3" s="41" customFormat="1" ht="3" customHeight="1">
      <c r="A40" s="145"/>
      <c r="C40" s="145"/>
    </row>
    <row r="41" spans="1:3" s="41" customFormat="1" ht="17.25" customHeight="1">
      <c r="A41" s="145" t="s">
        <v>156</v>
      </c>
      <c r="C41" s="144" t="s">
        <v>133</v>
      </c>
    </row>
    <row r="42" spans="1:16" s="10" customFormat="1" ht="3" customHeight="1">
      <c r="A42" s="145"/>
      <c r="B42" s="41"/>
      <c r="C42" s="149"/>
      <c r="D42" s="41"/>
      <c r="E42" s="41"/>
      <c r="F42" s="41"/>
      <c r="G42" s="41"/>
      <c r="H42" s="41"/>
      <c r="I42" s="41"/>
      <c r="J42" s="41"/>
      <c r="K42" s="41"/>
      <c r="L42" s="41"/>
      <c r="M42" s="41"/>
      <c r="N42" s="41"/>
      <c r="O42" s="41"/>
      <c r="P42" s="41"/>
    </row>
    <row r="43" spans="1:16" s="10" customFormat="1" ht="27.75" customHeight="1">
      <c r="A43" s="145"/>
      <c r="B43" s="41"/>
      <c r="C43" s="341" t="s">
        <v>134</v>
      </c>
      <c r="D43" s="342"/>
      <c r="E43" s="342"/>
      <c r="F43" s="342"/>
      <c r="G43" s="342"/>
      <c r="H43" s="342"/>
      <c r="I43" s="342"/>
      <c r="J43" s="342"/>
      <c r="K43" s="342"/>
      <c r="L43" s="342"/>
      <c r="M43" s="342"/>
      <c r="N43" s="342"/>
      <c r="O43" s="342"/>
      <c r="P43" s="342"/>
    </row>
    <row r="44" spans="1:16" s="10" customFormat="1" ht="3" customHeight="1">
      <c r="A44" s="145"/>
      <c r="B44" s="145"/>
      <c r="C44" s="145"/>
      <c r="D44" s="145"/>
      <c r="E44" s="145"/>
      <c r="F44" s="41"/>
      <c r="G44" s="41"/>
      <c r="H44" s="41"/>
      <c r="I44" s="41"/>
      <c r="J44" s="41"/>
      <c r="K44" s="41"/>
      <c r="L44" s="41"/>
      <c r="M44" s="41"/>
      <c r="N44" s="41"/>
      <c r="O44" s="41"/>
      <c r="P44" s="41"/>
    </row>
    <row r="45" spans="1:16" s="10" customFormat="1" ht="17.25" customHeight="1">
      <c r="A45" s="145" t="s">
        <v>157</v>
      </c>
      <c r="B45" s="41"/>
      <c r="C45" s="145" t="s">
        <v>64</v>
      </c>
      <c r="D45" s="41"/>
      <c r="E45" s="41"/>
      <c r="F45" s="41"/>
      <c r="G45" s="41"/>
      <c r="H45" s="41"/>
      <c r="I45" s="41"/>
      <c r="J45" s="41"/>
      <c r="K45" s="41"/>
      <c r="L45" s="41"/>
      <c r="M45" s="41"/>
      <c r="N45" s="41"/>
      <c r="O45" s="41"/>
      <c r="P45" s="41"/>
    </row>
    <row r="46" spans="1:16" s="10" customFormat="1" ht="3" customHeight="1">
      <c r="A46" s="145"/>
      <c r="B46" s="41"/>
      <c r="C46" s="145"/>
      <c r="D46" s="41"/>
      <c r="E46" s="41"/>
      <c r="F46" s="41"/>
      <c r="G46" s="41"/>
      <c r="H46" s="41"/>
      <c r="I46" s="41"/>
      <c r="J46" s="41"/>
      <c r="K46" s="41"/>
      <c r="L46" s="41"/>
      <c r="M46" s="41"/>
      <c r="N46" s="41"/>
      <c r="O46" s="41"/>
      <c r="P46" s="41"/>
    </row>
    <row r="47" spans="1:16" s="10" customFormat="1" ht="24.75" customHeight="1">
      <c r="A47" s="145"/>
      <c r="B47" s="41"/>
      <c r="C47" s="343" t="s">
        <v>135</v>
      </c>
      <c r="D47" s="344"/>
      <c r="E47" s="344"/>
      <c r="F47" s="344"/>
      <c r="G47" s="344"/>
      <c r="H47" s="344"/>
      <c r="I47" s="344"/>
      <c r="J47" s="344"/>
      <c r="K47" s="344"/>
      <c r="L47" s="344"/>
      <c r="M47" s="344"/>
      <c r="N47" s="344"/>
      <c r="O47" s="344"/>
      <c r="P47" s="344"/>
    </row>
    <row r="48" spans="1:16" s="10" customFormat="1" ht="3" customHeight="1">
      <c r="A48" s="145"/>
      <c r="B48" s="41"/>
      <c r="C48" s="126"/>
      <c r="D48" s="126"/>
      <c r="E48" s="126"/>
      <c r="F48" s="126"/>
      <c r="G48" s="126"/>
      <c r="H48" s="126"/>
      <c r="I48" s="126"/>
      <c r="J48" s="126"/>
      <c r="K48" s="126"/>
      <c r="L48" s="126"/>
      <c r="M48" s="126"/>
      <c r="N48" s="126"/>
      <c r="O48" s="126"/>
      <c r="P48" s="126"/>
    </row>
    <row r="49" spans="1:14" s="10" customFormat="1" ht="17.25" customHeight="1">
      <c r="A49" s="145" t="s">
        <v>158</v>
      </c>
      <c r="B49" s="41"/>
      <c r="C49" s="145" t="s">
        <v>136</v>
      </c>
      <c r="D49" s="41"/>
      <c r="I49" s="41"/>
      <c r="J49" s="41"/>
      <c r="K49" s="41"/>
      <c r="L49" s="41"/>
      <c r="N49" s="41"/>
    </row>
    <row r="50" spans="9:14" s="10" customFormat="1" ht="3" customHeight="1">
      <c r="I50" s="41"/>
      <c r="J50" s="41"/>
      <c r="K50" s="41"/>
      <c r="L50" s="41"/>
      <c r="N50" s="41"/>
    </row>
    <row r="51" spans="3:16" s="10" customFormat="1" ht="25.5" customHeight="1">
      <c r="C51" s="371" t="s">
        <v>223</v>
      </c>
      <c r="D51" s="371"/>
      <c r="E51" s="371"/>
      <c r="F51" s="371"/>
      <c r="G51" s="371"/>
      <c r="H51" s="371"/>
      <c r="I51" s="371"/>
      <c r="J51" s="371"/>
      <c r="K51" s="371"/>
      <c r="L51" s="371"/>
      <c r="M51" s="371"/>
      <c r="N51" s="371"/>
      <c r="O51" s="371"/>
      <c r="P51" s="371"/>
    </row>
    <row r="52" spans="9:14" s="10" customFormat="1" ht="3" customHeight="1">
      <c r="I52" s="41"/>
      <c r="J52" s="41"/>
      <c r="K52" s="41"/>
      <c r="L52" s="41"/>
      <c r="N52" s="41"/>
    </row>
    <row r="53" spans="1:14" s="10" customFormat="1" ht="17.25" customHeight="1">
      <c r="A53" s="145" t="s">
        <v>159</v>
      </c>
      <c r="B53" s="41"/>
      <c r="C53" s="145" t="s">
        <v>58</v>
      </c>
      <c r="I53" s="41"/>
      <c r="J53" s="41"/>
      <c r="K53" s="41"/>
      <c r="L53" s="41"/>
      <c r="N53" s="41"/>
    </row>
    <row r="54" spans="9:14" s="10" customFormat="1" ht="3" customHeight="1">
      <c r="I54" s="41"/>
      <c r="J54" s="41"/>
      <c r="K54" s="41"/>
      <c r="L54" s="41"/>
      <c r="N54" s="41"/>
    </row>
    <row r="55" spans="3:16" s="10" customFormat="1" ht="24.75" customHeight="1">
      <c r="C55" s="370" t="s">
        <v>205</v>
      </c>
      <c r="D55" s="370"/>
      <c r="E55" s="370"/>
      <c r="F55" s="370"/>
      <c r="G55" s="370"/>
      <c r="H55" s="370"/>
      <c r="I55" s="370"/>
      <c r="J55" s="370"/>
      <c r="K55" s="370"/>
      <c r="L55" s="370"/>
      <c r="M55" s="370"/>
      <c r="N55" s="370"/>
      <c r="O55" s="370"/>
      <c r="P55" s="370"/>
    </row>
    <row r="86" ht="12.75">
      <c r="A86" s="166"/>
    </row>
  </sheetData>
  <mergeCells count="24">
    <mergeCell ref="D30:P30"/>
    <mergeCell ref="D21:P21"/>
    <mergeCell ref="D22:P22"/>
    <mergeCell ref="D23:P23"/>
    <mergeCell ref="D17:P17"/>
    <mergeCell ref="D18:P18"/>
    <mergeCell ref="D19:P19"/>
    <mergeCell ref="D20:P20"/>
    <mergeCell ref="A1:P1"/>
    <mergeCell ref="A2:P2"/>
    <mergeCell ref="C33:P33"/>
    <mergeCell ref="C11:P11"/>
    <mergeCell ref="C32:P32"/>
    <mergeCell ref="C12:P12"/>
    <mergeCell ref="C13:P13"/>
    <mergeCell ref="D14:P14"/>
    <mergeCell ref="D15:P15"/>
    <mergeCell ref="D16:P16"/>
    <mergeCell ref="C35:P35"/>
    <mergeCell ref="C55:P55"/>
    <mergeCell ref="C39:P39"/>
    <mergeCell ref="C43:P43"/>
    <mergeCell ref="C47:P47"/>
    <mergeCell ref="C51:P51"/>
  </mergeCells>
  <printOptions/>
  <pageMargins left="1" right="0.25" top="0.5" bottom="0.34" header="0.38" footer="0.52"/>
  <pageSetup firstPageNumber="6" useFirstPageNumber="1" horizontalDpi="600" verticalDpi="600" orientation="portrait" scale="90" r:id="rId1"/>
  <headerFooter alignWithMargins="0">
    <oddFooter>&amp;C&amp;"Times New Roman,Italic"&amp;8Page 7</oddFooter>
  </headerFooter>
</worksheet>
</file>

<file path=xl/worksheets/sheet8.xml><?xml version="1.0" encoding="utf-8"?>
<worksheet xmlns="http://schemas.openxmlformats.org/spreadsheetml/2006/main" xmlns:r="http://schemas.openxmlformats.org/officeDocument/2006/relationships">
  <dimension ref="A1:T66"/>
  <sheetViews>
    <sheetView showGridLines="0" workbookViewId="0" topLeftCell="A13">
      <selection activeCell="D38" sqref="D38"/>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8.57421875" style="1" customWidth="1"/>
    <col min="6" max="6" width="0.9921875" style="1" customWidth="1"/>
    <col min="7" max="7" width="10.8515625" style="13" customWidth="1"/>
    <col min="8" max="8" width="11.00390625" style="13" customWidth="1"/>
    <col min="9" max="9" width="11.57421875" style="1" customWidth="1"/>
    <col min="10" max="10" width="13.28125" style="13" customWidth="1"/>
    <col min="11" max="11" width="10.28125" style="13" customWidth="1"/>
    <col min="12" max="12" width="11.421875" style="13" customWidth="1"/>
    <col min="13" max="13" width="0.2890625" style="1" customWidth="1"/>
    <col min="14" max="14" width="11.28125" style="1" hidden="1" customWidth="1"/>
    <col min="15" max="15" width="1.28515625" style="1" customWidth="1"/>
    <col min="16" max="16384" width="9.140625" style="1" customWidth="1"/>
  </cols>
  <sheetData>
    <row r="1" spans="1:14" s="13" customFormat="1" ht="18.75">
      <c r="A1" s="345" t="str">
        <f>'page 1-IS'!A1:G1</f>
        <v>BINA GOODYEAR BERHAD (18645-H)</v>
      </c>
      <c r="B1" s="345"/>
      <c r="C1" s="345"/>
      <c r="D1" s="345"/>
      <c r="E1" s="345"/>
      <c r="F1" s="345"/>
      <c r="G1" s="345"/>
      <c r="H1" s="345"/>
      <c r="I1" s="345"/>
      <c r="J1" s="345"/>
      <c r="K1" s="345"/>
      <c r="L1" s="345"/>
      <c r="M1" s="345"/>
      <c r="N1" s="43"/>
    </row>
    <row r="2" spans="1:14" s="13" customFormat="1" ht="12.75">
      <c r="A2" s="346" t="str">
        <f>'page 1-IS'!A2:G2</f>
        <v>(Incorporated in Malaysia)</v>
      </c>
      <c r="B2" s="346"/>
      <c r="C2" s="346"/>
      <c r="D2" s="346"/>
      <c r="E2" s="346"/>
      <c r="F2" s="346"/>
      <c r="G2" s="346"/>
      <c r="H2" s="346"/>
      <c r="I2" s="346"/>
      <c r="J2" s="346"/>
      <c r="K2" s="346"/>
      <c r="L2" s="346"/>
      <c r="M2" s="346"/>
      <c r="N2" s="44"/>
    </row>
    <row r="3" s="13" customFormat="1" ht="12.75"/>
    <row r="4" s="13" customFormat="1" ht="14.25">
      <c r="A4" s="45" t="str">
        <f>'page 1-IS'!A4</f>
        <v>Interim report for the financial period ended 30 June 2012</v>
      </c>
    </row>
    <row r="5" s="13" customFormat="1" ht="12.75">
      <c r="A5" s="46" t="s">
        <v>48</v>
      </c>
    </row>
    <row r="6" spans="1:13" s="30" customFormat="1" ht="12" customHeight="1">
      <c r="A6" s="36"/>
      <c r="B6" s="36"/>
      <c r="C6" s="36"/>
      <c r="D6" s="36"/>
      <c r="E6" s="47"/>
      <c r="F6" s="36"/>
      <c r="G6" s="36"/>
      <c r="H6" s="36"/>
      <c r="I6" s="36"/>
      <c r="J6" s="36"/>
      <c r="K6" s="36"/>
      <c r="L6" s="36"/>
      <c r="M6" s="36"/>
    </row>
    <row r="7" s="13" customFormat="1" ht="12.75">
      <c r="A7" s="12" t="s">
        <v>61</v>
      </c>
    </row>
    <row r="8" s="13" customFormat="1" ht="15" customHeight="1"/>
    <row r="9" spans="1:3" s="13" customFormat="1" ht="12.75">
      <c r="A9" s="12" t="s">
        <v>160</v>
      </c>
      <c r="B9" s="12"/>
      <c r="C9" s="12" t="s">
        <v>137</v>
      </c>
    </row>
    <row r="10" spans="1:13" s="13" customFormat="1" ht="3.75" customHeight="1">
      <c r="A10" s="12"/>
      <c r="B10" s="12"/>
      <c r="C10" s="12"/>
      <c r="D10" s="12"/>
      <c r="E10" s="12"/>
      <c r="G10" s="39"/>
      <c r="H10" s="39"/>
      <c r="I10" s="39"/>
      <c r="J10" s="39"/>
      <c r="K10" s="39"/>
      <c r="L10" s="39"/>
      <c r="M10" s="39"/>
    </row>
    <row r="11" spans="1:13" s="13" customFormat="1" ht="12.75" customHeight="1">
      <c r="A11" s="12"/>
      <c r="B11" s="12"/>
      <c r="C11" s="12"/>
      <c r="D11" s="12"/>
      <c r="E11" s="12"/>
      <c r="G11" s="86" t="s">
        <v>138</v>
      </c>
      <c r="H11" s="86"/>
      <c r="I11" s="86" t="s">
        <v>142</v>
      </c>
      <c r="J11" s="86"/>
      <c r="K11" s="86"/>
      <c r="L11" s="86"/>
      <c r="M11" s="39"/>
    </row>
    <row r="12" spans="1:16" s="13" customFormat="1" ht="12.75" customHeight="1">
      <c r="A12" s="12"/>
      <c r="B12" s="12"/>
      <c r="C12" s="321"/>
      <c r="D12" s="321"/>
      <c r="E12" s="321"/>
      <c r="F12" s="126"/>
      <c r="G12" s="322" t="s">
        <v>139</v>
      </c>
      <c r="H12" s="322" t="s">
        <v>141</v>
      </c>
      <c r="I12" s="322" t="s">
        <v>143</v>
      </c>
      <c r="J12" s="322"/>
      <c r="K12" s="322"/>
      <c r="L12" s="322"/>
      <c r="M12" s="325"/>
      <c r="N12" s="126"/>
      <c r="O12" s="126"/>
      <c r="P12" s="126"/>
    </row>
    <row r="13" spans="1:16" s="13" customFormat="1" ht="12.75" customHeight="1">
      <c r="A13" s="12"/>
      <c r="B13" s="12"/>
      <c r="C13" s="145" t="s">
        <v>56</v>
      </c>
      <c r="D13" s="126"/>
      <c r="E13" s="306"/>
      <c r="F13" s="306"/>
      <c r="G13" s="322" t="s">
        <v>140</v>
      </c>
      <c r="H13" s="322" t="s">
        <v>65</v>
      </c>
      <c r="I13" s="322" t="s">
        <v>144</v>
      </c>
      <c r="J13" s="322" t="s">
        <v>145</v>
      </c>
      <c r="K13" s="322" t="s">
        <v>66</v>
      </c>
      <c r="L13" s="323" t="s">
        <v>67</v>
      </c>
      <c r="M13" s="126"/>
      <c r="N13" s="126"/>
      <c r="O13" s="126"/>
      <c r="P13" s="126"/>
    </row>
    <row r="14" spans="1:12" s="13" customFormat="1" ht="3.75" customHeight="1">
      <c r="A14" s="12"/>
      <c r="B14" s="12"/>
      <c r="E14" s="30"/>
      <c r="F14" s="30"/>
      <c r="G14" s="40"/>
      <c r="I14" s="40"/>
      <c r="J14" s="40"/>
      <c r="K14" s="40"/>
      <c r="L14" s="64"/>
    </row>
    <row r="15" spans="1:12" s="13" customFormat="1" ht="12.75">
      <c r="A15" s="12"/>
      <c r="B15" s="12"/>
      <c r="C15" s="68" t="str">
        <f>'page 6-changes in Equity'!A9</f>
        <v>12 Months Ended 30 June 2012</v>
      </c>
      <c r="E15" s="30"/>
      <c r="F15" s="30"/>
      <c r="G15" s="40"/>
      <c r="I15" s="40"/>
      <c r="J15" s="40"/>
      <c r="K15" s="40"/>
      <c r="L15" s="64"/>
    </row>
    <row r="16" spans="1:12" s="13" customFormat="1" ht="4.5" customHeight="1">
      <c r="A16" s="12"/>
      <c r="B16" s="12"/>
      <c r="E16" s="30"/>
      <c r="F16" s="30"/>
      <c r="G16" s="40"/>
      <c r="I16" s="40"/>
      <c r="J16" s="40"/>
      <c r="K16" s="40"/>
      <c r="L16" s="64"/>
    </row>
    <row r="17" spans="1:12" s="13" customFormat="1" ht="12.75" customHeight="1">
      <c r="A17" s="12"/>
      <c r="B17" s="12"/>
      <c r="C17" s="12" t="s">
        <v>68</v>
      </c>
      <c r="E17" s="30"/>
      <c r="F17" s="30"/>
      <c r="G17" s="40"/>
      <c r="I17" s="40"/>
      <c r="J17" s="40"/>
      <c r="K17" s="40"/>
      <c r="L17" s="64"/>
    </row>
    <row r="18" spans="1:12" s="13" customFormat="1" ht="12.75" customHeight="1">
      <c r="A18" s="12"/>
      <c r="B18" s="12"/>
      <c r="C18" s="13" t="s">
        <v>76</v>
      </c>
      <c r="E18" s="30"/>
      <c r="F18" s="30"/>
      <c r="G18" s="114">
        <v>172468</v>
      </c>
      <c r="H18" s="114">
        <v>105</v>
      </c>
      <c r="I18" s="114">
        <v>0</v>
      </c>
      <c r="J18" s="114">
        <v>0</v>
      </c>
      <c r="K18" s="114">
        <v>0</v>
      </c>
      <c r="L18" s="114">
        <f>SUM(G18:K18)</f>
        <v>172573</v>
      </c>
    </row>
    <row r="19" spans="1:12" s="13" customFormat="1" ht="12.75" customHeight="1">
      <c r="A19" s="12"/>
      <c r="B19" s="12"/>
      <c r="C19" s="13" t="s">
        <v>77</v>
      </c>
      <c r="E19" s="30"/>
      <c r="F19" s="30"/>
      <c r="G19" s="114">
        <v>0</v>
      </c>
      <c r="H19" s="115">
        <v>0</v>
      </c>
      <c r="I19" s="116">
        <v>6364</v>
      </c>
      <c r="J19" s="116">
        <v>0</v>
      </c>
      <c r="K19" s="116">
        <v>-6364</v>
      </c>
      <c r="L19" s="114">
        <f>SUM(G19:K19)</f>
        <v>0</v>
      </c>
    </row>
    <row r="20" spans="1:16" s="13" customFormat="1" ht="12.75" customHeight="1">
      <c r="A20" s="12"/>
      <c r="B20" s="12"/>
      <c r="D20" s="13" t="s">
        <v>69</v>
      </c>
      <c r="E20" s="30"/>
      <c r="F20" s="30"/>
      <c r="G20" s="117">
        <f aca="true" t="shared" si="0" ref="G20:L20">SUM(G18:G19)</f>
        <v>172468</v>
      </c>
      <c r="H20" s="117">
        <f t="shared" si="0"/>
        <v>105</v>
      </c>
      <c r="I20" s="117">
        <f t="shared" si="0"/>
        <v>6364</v>
      </c>
      <c r="J20" s="117">
        <f t="shared" si="0"/>
        <v>0</v>
      </c>
      <c r="K20" s="117">
        <f t="shared" si="0"/>
        <v>-6364</v>
      </c>
      <c r="L20" s="117">
        <f t="shared" si="0"/>
        <v>172573</v>
      </c>
      <c r="P20" s="98"/>
    </row>
    <row r="21" spans="1:12" s="13" customFormat="1" ht="6" customHeight="1">
      <c r="A21" s="12"/>
      <c r="B21" s="12"/>
      <c r="E21" s="30"/>
      <c r="F21" s="30"/>
      <c r="G21" s="114"/>
      <c r="H21" s="118"/>
      <c r="I21" s="114"/>
      <c r="J21" s="114"/>
      <c r="K21" s="114"/>
      <c r="L21" s="114"/>
    </row>
    <row r="22" spans="1:20" s="13" customFormat="1" ht="12.75" customHeight="1">
      <c r="A22" s="12"/>
      <c r="B22" s="12"/>
      <c r="C22" s="12" t="s">
        <v>70</v>
      </c>
      <c r="E22" s="30"/>
      <c r="F22" s="30"/>
      <c r="G22" s="99"/>
      <c r="H22" s="98"/>
      <c r="I22" s="99"/>
      <c r="J22" s="99"/>
      <c r="K22" s="99"/>
      <c r="L22" s="114"/>
      <c r="Q22" s="98"/>
      <c r="R22" s="98"/>
      <c r="S22" s="98"/>
      <c r="T22" s="98"/>
    </row>
    <row r="23" spans="1:12" s="13" customFormat="1" ht="12.75" customHeight="1">
      <c r="A23" s="12"/>
      <c r="B23" s="12"/>
      <c r="C23" s="13" t="s">
        <v>146</v>
      </c>
      <c r="E23" s="30"/>
      <c r="F23" s="30"/>
      <c r="G23" s="193">
        <v>-32094</v>
      </c>
      <c r="H23" s="193">
        <v>133</v>
      </c>
      <c r="I23" s="193">
        <v>611</v>
      </c>
      <c r="J23" s="193">
        <v>0</v>
      </c>
      <c r="K23" s="193">
        <v>-5150</v>
      </c>
      <c r="L23" s="193">
        <f>SUM(G23:K23)</f>
        <v>-36500</v>
      </c>
    </row>
    <row r="24" spans="1:12" s="57" customFormat="1" ht="12.75" customHeight="1">
      <c r="A24" s="65"/>
      <c r="B24" s="65"/>
      <c r="C24" s="375" t="s">
        <v>230</v>
      </c>
      <c r="D24" s="375"/>
      <c r="E24" s="375"/>
      <c r="G24" s="194"/>
      <c r="H24" s="194"/>
      <c r="I24" s="194"/>
      <c r="J24" s="194"/>
      <c r="K24" s="194"/>
      <c r="L24" s="195">
        <f>'page 1-IS'!F18</f>
        <v>897</v>
      </c>
    </row>
    <row r="25" spans="1:12" s="57" customFormat="1" ht="12.75" customHeight="1">
      <c r="A25" s="65"/>
      <c r="B25" s="65"/>
      <c r="C25" s="375" t="s">
        <v>51</v>
      </c>
      <c r="D25" s="375"/>
      <c r="E25" s="375"/>
      <c r="G25" s="119"/>
      <c r="H25" s="119"/>
      <c r="I25" s="119"/>
      <c r="J25" s="119"/>
      <c r="K25" s="119"/>
      <c r="L25" s="120">
        <f>'page 1-IS'!F19</f>
        <v>-2975</v>
      </c>
    </row>
    <row r="26" spans="1:12" s="57" customFormat="1" ht="8.25" customHeight="1">
      <c r="A26" s="65"/>
      <c r="B26" s="65"/>
      <c r="C26" s="41"/>
      <c r="D26" s="41"/>
      <c r="E26" s="41"/>
      <c r="G26" s="119"/>
      <c r="H26" s="119"/>
      <c r="I26" s="119"/>
      <c r="J26" s="119"/>
      <c r="K26" s="119"/>
      <c r="L26" s="121"/>
    </row>
    <row r="27" spans="1:12" s="13" customFormat="1" ht="12.75" customHeight="1">
      <c r="A27" s="12"/>
      <c r="B27" s="12"/>
      <c r="C27" s="13" t="s">
        <v>197</v>
      </c>
      <c r="G27" s="122"/>
      <c r="H27" s="122"/>
      <c r="I27" s="122"/>
      <c r="J27" s="122"/>
      <c r="K27" s="122"/>
      <c r="L27" s="123">
        <f>SUM(L23:L26)</f>
        <v>-38578</v>
      </c>
    </row>
    <row r="28" spans="1:12" s="13" customFormat="1" ht="12.75" customHeight="1">
      <c r="A28" s="12"/>
      <c r="B28" s="12"/>
      <c r="C28" s="13" t="s">
        <v>19</v>
      </c>
      <c r="G28" s="122"/>
      <c r="H28" s="122"/>
      <c r="I28" s="122"/>
      <c r="J28" s="122"/>
      <c r="K28" s="122"/>
      <c r="L28" s="124">
        <f>'page 1-IS'!F23</f>
        <v>0</v>
      </c>
    </row>
    <row r="29" spans="1:12" s="13" customFormat="1" ht="12.75" customHeight="1" thickBot="1">
      <c r="A29" s="12"/>
      <c r="B29" s="12"/>
      <c r="C29" s="13" t="s">
        <v>204</v>
      </c>
      <c r="G29" s="122"/>
      <c r="H29" s="122"/>
      <c r="I29" s="98"/>
      <c r="J29" s="122"/>
      <c r="K29" s="122"/>
      <c r="L29" s="125">
        <f>SUM(L27:L28)</f>
        <v>-38578</v>
      </c>
    </row>
    <row r="30" spans="1:12" s="13" customFormat="1" ht="6.75" customHeight="1">
      <c r="A30" s="12"/>
      <c r="B30" s="12"/>
      <c r="G30" s="122"/>
      <c r="H30" s="122"/>
      <c r="I30" s="122"/>
      <c r="J30" s="122"/>
      <c r="K30" s="122"/>
      <c r="L30" s="123"/>
    </row>
    <row r="31" spans="1:12" s="13" customFormat="1" ht="1.5" customHeight="1">
      <c r="A31" s="12"/>
      <c r="B31" s="12"/>
      <c r="C31" s="12"/>
      <c r="G31" s="98"/>
      <c r="H31" s="98"/>
      <c r="I31" s="98"/>
      <c r="J31" s="98"/>
      <c r="K31" s="98"/>
      <c r="L31" s="98"/>
    </row>
    <row r="32" spans="1:12" s="13" customFormat="1" ht="12.75" customHeight="1">
      <c r="A32" s="12"/>
      <c r="B32" s="189"/>
      <c r="C32" s="168" t="s">
        <v>56</v>
      </c>
      <c r="D32" s="168"/>
      <c r="E32" s="168"/>
      <c r="F32" s="168"/>
      <c r="G32" s="190"/>
      <c r="H32" s="190"/>
      <c r="I32" s="190"/>
      <c r="J32" s="190"/>
      <c r="K32" s="190"/>
      <c r="L32" s="190"/>
    </row>
    <row r="33" spans="1:12" s="13" customFormat="1" ht="12.75" customHeight="1">
      <c r="A33" s="12"/>
      <c r="B33" s="189"/>
      <c r="C33" s="310" t="s">
        <v>283</v>
      </c>
      <c r="D33" s="168"/>
      <c r="E33" s="151"/>
      <c r="F33" s="151"/>
      <c r="G33" s="191"/>
      <c r="H33" s="190"/>
      <c r="I33" s="191"/>
      <c r="J33" s="191"/>
      <c r="K33" s="191"/>
      <c r="L33" s="193"/>
    </row>
    <row r="34" spans="1:15" s="13" customFormat="1" ht="4.5" customHeight="1">
      <c r="A34" s="12"/>
      <c r="B34" s="189"/>
      <c r="C34" s="168"/>
      <c r="D34" s="168"/>
      <c r="E34" s="151"/>
      <c r="F34" s="151"/>
      <c r="G34" s="191"/>
      <c r="H34" s="190"/>
      <c r="I34" s="191"/>
      <c r="J34" s="191"/>
      <c r="K34" s="191"/>
      <c r="L34" s="193"/>
      <c r="M34" s="168"/>
      <c r="N34" s="168"/>
      <c r="O34" s="168"/>
    </row>
    <row r="35" spans="2:15" s="13" customFormat="1" ht="12.75" customHeight="1">
      <c r="B35" s="168"/>
      <c r="C35" s="168" t="s">
        <v>68</v>
      </c>
      <c r="D35" s="168"/>
      <c r="E35" s="151"/>
      <c r="F35" s="151"/>
      <c r="G35" s="234"/>
      <c r="H35" s="168"/>
      <c r="I35" s="235"/>
      <c r="J35" s="235"/>
      <c r="K35" s="235"/>
      <c r="L35" s="236"/>
      <c r="M35" s="168"/>
      <c r="N35" s="168"/>
      <c r="O35" s="168"/>
    </row>
    <row r="36" spans="2:15" s="13" customFormat="1" ht="12.75" customHeight="1">
      <c r="B36" s="168"/>
      <c r="C36" s="168" t="s">
        <v>76</v>
      </c>
      <c r="D36" s="168"/>
      <c r="E36" s="151"/>
      <c r="F36" s="151"/>
      <c r="G36" s="237">
        <v>198272</v>
      </c>
      <c r="H36" s="237">
        <v>0</v>
      </c>
      <c r="I36" s="237">
        <v>0</v>
      </c>
      <c r="J36" s="237">
        <v>13295</v>
      </c>
      <c r="K36" s="237">
        <v>0</v>
      </c>
      <c r="L36" s="237">
        <f>SUM(G36:K36)</f>
        <v>211567</v>
      </c>
      <c r="M36" s="168"/>
      <c r="N36" s="168"/>
      <c r="O36" s="168"/>
    </row>
    <row r="37" spans="2:15" s="13" customFormat="1" ht="12.75" customHeight="1">
      <c r="B37" s="168"/>
      <c r="C37" s="168" t="s">
        <v>77</v>
      </c>
      <c r="D37" s="168"/>
      <c r="E37" s="151"/>
      <c r="F37" s="151"/>
      <c r="G37" s="237">
        <v>0</v>
      </c>
      <c r="H37" s="238">
        <v>0</v>
      </c>
      <c r="I37" s="239">
        <v>7026</v>
      </c>
      <c r="J37" s="239">
        <v>0</v>
      </c>
      <c r="K37" s="239">
        <v>-7026</v>
      </c>
      <c r="L37" s="237">
        <f>SUM(G37:K37)</f>
        <v>0</v>
      </c>
      <c r="M37" s="168"/>
      <c r="N37" s="168"/>
      <c r="O37" s="168"/>
    </row>
    <row r="38" spans="2:16" s="13" customFormat="1" ht="12.75" customHeight="1">
      <c r="B38" s="168"/>
      <c r="C38" s="168"/>
      <c r="D38" s="168" t="s">
        <v>69</v>
      </c>
      <c r="E38" s="151"/>
      <c r="F38" s="151"/>
      <c r="G38" s="240">
        <f aca="true" t="shared" si="1" ref="G38:L38">SUM(G36:G37)</f>
        <v>198272</v>
      </c>
      <c r="H38" s="240">
        <f t="shared" si="1"/>
        <v>0</v>
      </c>
      <c r="I38" s="240">
        <f t="shared" si="1"/>
        <v>7026</v>
      </c>
      <c r="J38" s="240">
        <f t="shared" si="1"/>
        <v>13295</v>
      </c>
      <c r="K38" s="240">
        <f t="shared" si="1"/>
        <v>-7026</v>
      </c>
      <c r="L38" s="240">
        <f t="shared" si="1"/>
        <v>211567</v>
      </c>
      <c r="M38" s="168"/>
      <c r="N38" s="168"/>
      <c r="O38" s="168"/>
      <c r="P38" s="98"/>
    </row>
    <row r="39" spans="3:15" s="13" customFormat="1" ht="6" customHeight="1">
      <c r="C39" s="168"/>
      <c r="D39" s="168"/>
      <c r="E39" s="151"/>
      <c r="F39" s="151"/>
      <c r="G39" s="237"/>
      <c r="H39" s="247"/>
      <c r="I39" s="237"/>
      <c r="J39" s="237"/>
      <c r="K39" s="237"/>
      <c r="L39" s="237"/>
      <c r="M39" s="168"/>
      <c r="N39" s="168"/>
      <c r="O39" s="168"/>
    </row>
    <row r="40" spans="3:15" s="13" customFormat="1" ht="12.75" customHeight="1">
      <c r="C40" s="168" t="s">
        <v>70</v>
      </c>
      <c r="D40" s="168"/>
      <c r="E40" s="151"/>
      <c r="F40" s="151"/>
      <c r="G40" s="234"/>
      <c r="H40" s="190"/>
      <c r="I40" s="234"/>
      <c r="J40" s="234"/>
      <c r="K40" s="234"/>
      <c r="L40" s="237"/>
      <c r="M40" s="168"/>
      <c r="N40" s="168"/>
      <c r="O40" s="168"/>
    </row>
    <row r="41" spans="3:12" s="13" customFormat="1" ht="12.75" customHeight="1">
      <c r="C41" s="13" t="s">
        <v>146</v>
      </c>
      <c r="E41" s="30"/>
      <c r="F41" s="30"/>
      <c r="G41" s="291">
        <f>-15600+57+3</f>
        <v>-15540</v>
      </c>
      <c r="H41" s="291">
        <f>-353+139+6</f>
        <v>-208</v>
      </c>
      <c r="I41" s="291">
        <f>185+305+26</f>
        <v>516</v>
      </c>
      <c r="J41" s="291">
        <v>394</v>
      </c>
      <c r="K41" s="291">
        <v>702</v>
      </c>
      <c r="L41" s="291">
        <f>SUM(G41:K41)</f>
        <v>-14136</v>
      </c>
    </row>
    <row r="42" spans="3:15" s="57" customFormat="1" ht="12.75" customHeight="1">
      <c r="C42" s="372" t="s">
        <v>230</v>
      </c>
      <c r="D42" s="372"/>
      <c r="E42" s="372"/>
      <c r="F42" s="241"/>
      <c r="G42" s="242"/>
      <c r="H42" s="242"/>
      <c r="I42" s="242"/>
      <c r="J42" s="242"/>
      <c r="K42" s="242"/>
      <c r="L42" s="243">
        <v>3004</v>
      </c>
      <c r="M42" s="241"/>
      <c r="N42" s="241"/>
      <c r="O42" s="241"/>
    </row>
    <row r="43" spans="3:15" s="57" customFormat="1" ht="12.75" customHeight="1">
      <c r="C43" s="372" t="s">
        <v>51</v>
      </c>
      <c r="D43" s="372"/>
      <c r="E43" s="372"/>
      <c r="F43" s="241"/>
      <c r="G43" s="242"/>
      <c r="H43" s="242"/>
      <c r="I43" s="242"/>
      <c r="J43" s="242"/>
      <c r="K43" s="242"/>
      <c r="L43" s="243">
        <v>-3039</v>
      </c>
      <c r="M43" s="241"/>
      <c r="N43" s="241"/>
      <c r="O43" s="241"/>
    </row>
    <row r="44" spans="3:15" s="57" customFormat="1" ht="15" customHeight="1">
      <c r="C44" s="258" t="s">
        <v>284</v>
      </c>
      <c r="D44" s="244"/>
      <c r="E44" s="244"/>
      <c r="F44" s="241"/>
      <c r="G44" s="242"/>
      <c r="H44" s="242"/>
      <c r="I44" s="242"/>
      <c r="J44" s="242"/>
      <c r="K44" s="242"/>
      <c r="L44" s="245">
        <v>-5114</v>
      </c>
      <c r="M44" s="241"/>
      <c r="N44" s="241"/>
      <c r="O44" s="241"/>
    </row>
    <row r="45" spans="3:17" s="13" customFormat="1" ht="12.75" customHeight="1">
      <c r="C45" s="168" t="s">
        <v>197</v>
      </c>
      <c r="D45" s="168"/>
      <c r="E45" s="168"/>
      <c r="F45" s="168"/>
      <c r="G45" s="190"/>
      <c r="H45" s="190"/>
      <c r="I45" s="190"/>
      <c r="J45" s="190"/>
      <c r="K45" s="190"/>
      <c r="L45" s="163">
        <f>SUM(L41:L44)</f>
        <v>-19285</v>
      </c>
      <c r="Q45" s="98"/>
    </row>
    <row r="46" spans="3:12" s="13" customFormat="1" ht="12.75" customHeight="1">
      <c r="C46" s="168" t="s">
        <v>19</v>
      </c>
      <c r="D46" s="168"/>
      <c r="E46" s="168"/>
      <c r="F46" s="168"/>
      <c r="G46" s="190"/>
      <c r="H46" s="190"/>
      <c r="I46" s="190"/>
      <c r="J46" s="190"/>
      <c r="K46" s="190"/>
      <c r="L46" s="209">
        <v>55</v>
      </c>
    </row>
    <row r="47" spans="1:12" s="13" customFormat="1" ht="12.75" customHeight="1" thickBot="1">
      <c r="A47" s="12"/>
      <c r="B47" s="12"/>
      <c r="C47" s="168" t="s">
        <v>204</v>
      </c>
      <c r="D47" s="168"/>
      <c r="E47" s="168"/>
      <c r="F47" s="168"/>
      <c r="G47" s="246"/>
      <c r="H47" s="246"/>
      <c r="I47" s="190"/>
      <c r="J47" s="246"/>
      <c r="K47" s="246"/>
      <c r="L47" s="210">
        <f>+L45+L46</f>
        <v>-19230</v>
      </c>
    </row>
    <row r="48" spans="1:12" s="13" customFormat="1" ht="5.25" customHeight="1">
      <c r="A48" s="12"/>
      <c r="B48" s="12"/>
      <c r="E48" s="30"/>
      <c r="F48" s="30"/>
      <c r="G48" s="70"/>
      <c r="I48" s="70"/>
      <c r="J48" s="70"/>
      <c r="K48" s="70"/>
      <c r="L48" s="69"/>
    </row>
    <row r="49" spans="1:12" s="13" customFormat="1" ht="4.5" customHeight="1">
      <c r="A49" s="12"/>
      <c r="B49" s="12"/>
      <c r="E49" s="30"/>
      <c r="F49" s="30"/>
      <c r="G49" s="40"/>
      <c r="I49" s="40"/>
      <c r="J49" s="40"/>
      <c r="K49" s="40"/>
      <c r="L49" s="64"/>
    </row>
    <row r="50" spans="1:12" s="13" customFormat="1" ht="27.75" customHeight="1">
      <c r="A50" s="12"/>
      <c r="B50" s="12"/>
      <c r="C50" s="373"/>
      <c r="D50" s="374"/>
      <c r="E50" s="374"/>
      <c r="F50" s="374"/>
      <c r="G50" s="374"/>
      <c r="H50" s="374"/>
      <c r="I50" s="374"/>
      <c r="J50" s="374"/>
      <c r="K50" s="374"/>
      <c r="L50" s="374"/>
    </row>
    <row r="51" spans="1:12" s="13" customFormat="1" ht="13.5" customHeight="1">
      <c r="A51" s="12"/>
      <c r="B51" s="12"/>
      <c r="E51" s="30"/>
      <c r="F51" s="30"/>
      <c r="G51" s="40"/>
      <c r="I51" s="40"/>
      <c r="J51" s="40"/>
      <c r="K51" s="40"/>
      <c r="L51" s="64"/>
    </row>
    <row r="52" ht="12.75">
      <c r="A52" s="1" t="s">
        <v>42</v>
      </c>
    </row>
    <row r="66" ht="12.75">
      <c r="A66" s="166"/>
    </row>
  </sheetData>
  <mergeCells count="7">
    <mergeCell ref="A1:M1"/>
    <mergeCell ref="A2:M2"/>
    <mergeCell ref="C43:E43"/>
    <mergeCell ref="C50:L50"/>
    <mergeCell ref="C42:E42"/>
    <mergeCell ref="C24:E24"/>
    <mergeCell ref="C25:E25"/>
  </mergeCells>
  <printOptions/>
  <pageMargins left="0.95" right="0.25" top="0.61" bottom="0.75" header="0.38" footer="0.8"/>
  <pageSetup horizontalDpi="600" verticalDpi="600" orientation="portrait" scale="90" r:id="rId1"/>
  <headerFooter alignWithMargins="0">
    <oddFooter>&amp;C&amp;"Times New Roman,Italic"&amp;8Page 8
</oddFooter>
  </headerFooter>
</worksheet>
</file>

<file path=xl/worksheets/sheet9.xml><?xml version="1.0" encoding="utf-8"?>
<worksheet xmlns="http://schemas.openxmlformats.org/spreadsheetml/2006/main" xmlns:r="http://schemas.openxmlformats.org/officeDocument/2006/relationships">
  <dimension ref="A1:S67"/>
  <sheetViews>
    <sheetView showGridLines="0" workbookViewId="0" topLeftCell="A31">
      <selection activeCell="N46" sqref="N46"/>
    </sheetView>
  </sheetViews>
  <sheetFormatPr defaultColWidth="9.140625" defaultRowHeight="12.75"/>
  <cols>
    <col min="1" max="1" width="2.8515625" style="168" customWidth="1"/>
    <col min="2" max="2" width="2.8515625" style="168" bestFit="1" customWidth="1"/>
    <col min="3" max="3" width="4.00390625" style="168" customWidth="1"/>
    <col min="4" max="4" width="3.8515625" style="168" customWidth="1"/>
    <col min="5" max="5" width="12.7109375" style="168" customWidth="1"/>
    <col min="6" max="6" width="0.9921875" style="168" customWidth="1"/>
    <col min="7" max="7" width="2.8515625" style="168" customWidth="1"/>
    <col min="8" max="8" width="9.421875" style="168" customWidth="1"/>
    <col min="9" max="9" width="0.9921875" style="168" customWidth="1"/>
    <col min="10" max="10" width="11.57421875" style="168" customWidth="1"/>
    <col min="11" max="11" width="1.57421875" style="168" customWidth="1"/>
    <col min="12" max="12" width="13.28125" style="168" customWidth="1"/>
    <col min="13" max="13" width="0.9921875" style="168" customWidth="1"/>
    <col min="14" max="14" width="15.28125" style="168" customWidth="1"/>
    <col min="15" max="15" width="0.9921875" style="168" customWidth="1"/>
    <col min="16" max="16" width="13.421875" style="255" customWidth="1"/>
    <col min="17" max="17" width="11.28125" style="168" hidden="1" customWidth="1"/>
    <col min="18" max="18" width="1.28515625" style="168" customWidth="1"/>
    <col min="19" max="16384" width="9.140625" style="168" customWidth="1"/>
  </cols>
  <sheetData>
    <row r="1" spans="1:17" ht="18.75">
      <c r="A1" s="361" t="str">
        <f>'page 1-IS'!A1:G1</f>
        <v>BINA GOODYEAR BERHAD (18645-H)</v>
      </c>
      <c r="B1" s="361"/>
      <c r="C1" s="361"/>
      <c r="D1" s="361"/>
      <c r="E1" s="361"/>
      <c r="F1" s="361"/>
      <c r="G1" s="361"/>
      <c r="H1" s="361"/>
      <c r="I1" s="361"/>
      <c r="J1" s="361"/>
      <c r="K1" s="361"/>
      <c r="L1" s="361"/>
      <c r="M1" s="361"/>
      <c r="N1" s="361"/>
      <c r="O1" s="361"/>
      <c r="P1" s="361"/>
      <c r="Q1" s="150"/>
    </row>
    <row r="2" spans="1:17" ht="12.75">
      <c r="A2" s="363" t="str">
        <f>'page 1-IS'!A2:G2</f>
        <v>(Incorporated in Malaysia)</v>
      </c>
      <c r="B2" s="363"/>
      <c r="C2" s="363"/>
      <c r="D2" s="363"/>
      <c r="E2" s="363"/>
      <c r="F2" s="363"/>
      <c r="G2" s="363"/>
      <c r="H2" s="363"/>
      <c r="I2" s="363"/>
      <c r="J2" s="363"/>
      <c r="K2" s="363"/>
      <c r="L2" s="363"/>
      <c r="M2" s="363"/>
      <c r="N2" s="363"/>
      <c r="O2" s="363"/>
      <c r="P2" s="363"/>
      <c r="Q2" s="152"/>
    </row>
    <row r="4" ht="14.25">
      <c r="A4" s="199" t="str">
        <f>'page 1-IS'!A4</f>
        <v>Interim report for the financial period ended 30 June 2012</v>
      </c>
    </row>
    <row r="5" ht="12.75">
      <c r="A5" s="200" t="s">
        <v>48</v>
      </c>
    </row>
    <row r="6" spans="1:16" s="151" customFormat="1" ht="12.75">
      <c r="A6" s="162"/>
      <c r="B6" s="162"/>
      <c r="C6" s="162"/>
      <c r="D6" s="162"/>
      <c r="E6" s="201"/>
      <c r="F6" s="162"/>
      <c r="G6" s="162"/>
      <c r="H6" s="162"/>
      <c r="I6" s="162"/>
      <c r="J6" s="162"/>
      <c r="K6" s="162"/>
      <c r="L6" s="162"/>
      <c r="M6" s="162"/>
      <c r="N6" s="162"/>
      <c r="O6" s="162"/>
      <c r="P6" s="234"/>
    </row>
    <row r="7" ht="12.75">
      <c r="A7" s="189" t="s">
        <v>61</v>
      </c>
    </row>
    <row r="9" spans="1:3" ht="12.75">
      <c r="A9" s="189" t="s">
        <v>161</v>
      </c>
      <c r="B9" s="189"/>
      <c r="C9" s="189" t="s">
        <v>59</v>
      </c>
    </row>
    <row r="10" spans="1:3" ht="3" customHeight="1">
      <c r="A10" s="189"/>
      <c r="B10" s="189"/>
      <c r="C10" s="189"/>
    </row>
    <row r="11" spans="1:16" ht="27.75" customHeight="1">
      <c r="A11" s="189"/>
      <c r="B11" s="189"/>
      <c r="C11" s="370" t="s">
        <v>151</v>
      </c>
      <c r="D11" s="370"/>
      <c r="E11" s="370"/>
      <c r="F11" s="370"/>
      <c r="G11" s="370"/>
      <c r="H11" s="370"/>
      <c r="I11" s="370"/>
      <c r="J11" s="370"/>
      <c r="K11" s="370"/>
      <c r="L11" s="370"/>
      <c r="M11" s="370"/>
      <c r="N11" s="370"/>
      <c r="O11" s="370"/>
      <c r="P11" s="370"/>
    </row>
    <row r="12" spans="3:16" ht="3" customHeight="1">
      <c r="C12" s="203"/>
      <c r="D12" s="203"/>
      <c r="E12" s="203"/>
      <c r="F12" s="203"/>
      <c r="G12" s="203"/>
      <c r="H12" s="203"/>
      <c r="I12" s="203"/>
      <c r="J12" s="203"/>
      <c r="K12" s="203"/>
      <c r="L12" s="203"/>
      <c r="M12" s="203"/>
      <c r="N12" s="203"/>
      <c r="O12" s="203"/>
      <c r="P12" s="324"/>
    </row>
    <row r="13" spans="1:17" s="189" customFormat="1" ht="12.75">
      <c r="A13" s="189" t="s">
        <v>162</v>
      </c>
      <c r="C13" s="376" t="s">
        <v>203</v>
      </c>
      <c r="D13" s="377"/>
      <c r="E13" s="377"/>
      <c r="F13" s="377"/>
      <c r="G13" s="377"/>
      <c r="H13" s="377"/>
      <c r="I13" s="377"/>
      <c r="J13" s="377"/>
      <c r="K13" s="377"/>
      <c r="L13" s="377"/>
      <c r="M13" s="377"/>
      <c r="N13" s="377"/>
      <c r="O13" s="377"/>
      <c r="P13" s="377"/>
      <c r="Q13" s="223"/>
    </row>
    <row r="14" spans="3:16" ht="3" customHeight="1">
      <c r="C14" s="13"/>
      <c r="D14" s="13"/>
      <c r="E14" s="13"/>
      <c r="F14" s="13"/>
      <c r="G14" s="13"/>
      <c r="H14" s="13"/>
      <c r="I14" s="13"/>
      <c r="J14" s="13"/>
      <c r="K14" s="13"/>
      <c r="L14" s="13"/>
      <c r="M14" s="13"/>
      <c r="N14" s="13"/>
      <c r="O14" s="13"/>
      <c r="P14" s="309"/>
    </row>
    <row r="15" spans="1:16" ht="30.75" customHeight="1">
      <c r="A15" s="189"/>
      <c r="B15" s="189"/>
      <c r="C15" s="348" t="s">
        <v>221</v>
      </c>
      <c r="D15" s="348"/>
      <c r="E15" s="348"/>
      <c r="F15" s="348"/>
      <c r="G15" s="348"/>
      <c r="H15" s="348"/>
      <c r="I15" s="348"/>
      <c r="J15" s="348"/>
      <c r="K15" s="348"/>
      <c r="L15" s="348"/>
      <c r="M15" s="348"/>
      <c r="N15" s="348"/>
      <c r="O15" s="348"/>
      <c r="P15" s="348"/>
    </row>
    <row r="16" ht="5.25" customHeight="1"/>
    <row r="17" spans="1:7" ht="12.75">
      <c r="A17" s="189" t="s">
        <v>163</v>
      </c>
      <c r="B17" s="189"/>
      <c r="C17" s="189" t="s">
        <v>30</v>
      </c>
      <c r="D17" s="189"/>
      <c r="E17" s="189"/>
      <c r="F17" s="189"/>
      <c r="G17" s="189"/>
    </row>
    <row r="18" spans="1:7" ht="3" customHeight="1">
      <c r="A18" s="189"/>
      <c r="B18" s="189"/>
      <c r="C18" s="189"/>
      <c r="D18" s="189"/>
      <c r="E18" s="189"/>
      <c r="F18" s="189"/>
      <c r="G18" s="189"/>
    </row>
    <row r="19" spans="1:16" ht="19.5" customHeight="1">
      <c r="A19" s="189"/>
      <c r="B19" s="189"/>
      <c r="C19" s="348" t="s">
        <v>224</v>
      </c>
      <c r="D19" s="348"/>
      <c r="E19" s="348"/>
      <c r="F19" s="348"/>
      <c r="G19" s="348"/>
      <c r="H19" s="348"/>
      <c r="I19" s="348"/>
      <c r="J19" s="348"/>
      <c r="K19" s="348"/>
      <c r="L19" s="348"/>
      <c r="M19" s="348"/>
      <c r="N19" s="348"/>
      <c r="O19" s="348"/>
      <c r="P19" s="348"/>
    </row>
    <row r="20" spans="3:16" ht="3" customHeight="1">
      <c r="C20" s="254"/>
      <c r="D20" s="254"/>
      <c r="E20" s="254"/>
      <c r="F20" s="254"/>
      <c r="G20" s="254"/>
      <c r="H20" s="254"/>
      <c r="I20" s="254"/>
      <c r="J20" s="254"/>
      <c r="K20" s="254"/>
      <c r="L20" s="254"/>
      <c r="M20" s="254"/>
      <c r="N20" s="254"/>
      <c r="O20" s="254"/>
      <c r="P20" s="256"/>
    </row>
    <row r="21" spans="1:16" ht="12.75">
      <c r="A21" s="189" t="s">
        <v>164</v>
      </c>
      <c r="B21" s="189"/>
      <c r="C21" s="189" t="s">
        <v>38</v>
      </c>
      <c r="D21" s="189"/>
      <c r="E21" s="189"/>
      <c r="H21" s="168" t="s">
        <v>42</v>
      </c>
      <c r="P21" s="257"/>
    </row>
    <row r="22" spans="16:19" ht="3" customHeight="1">
      <c r="P22" s="257"/>
      <c r="S22" s="189"/>
    </row>
    <row r="23" spans="3:16" ht="18" customHeight="1">
      <c r="C23" s="370" t="s">
        <v>225</v>
      </c>
      <c r="D23" s="370"/>
      <c r="E23" s="370"/>
      <c r="F23" s="370"/>
      <c r="G23" s="370"/>
      <c r="H23" s="370"/>
      <c r="I23" s="370"/>
      <c r="J23" s="370"/>
      <c r="K23" s="370"/>
      <c r="L23" s="370"/>
      <c r="M23" s="370"/>
      <c r="N23" s="370"/>
      <c r="O23" s="370"/>
      <c r="P23" s="370"/>
    </row>
    <row r="24" s="258" customFormat="1" ht="3" customHeight="1">
      <c r="A24" s="258" t="s">
        <v>42</v>
      </c>
    </row>
    <row r="25" spans="3:16" s="258" customFormat="1" ht="15" customHeight="1">
      <c r="C25" s="259" t="s">
        <v>189</v>
      </c>
      <c r="P25" s="222" t="s">
        <v>20</v>
      </c>
    </row>
    <row r="26" spans="3:16" s="258" customFormat="1" ht="30" customHeight="1">
      <c r="C26" s="370" t="s">
        <v>191</v>
      </c>
      <c r="D26" s="370"/>
      <c r="E26" s="370"/>
      <c r="F26" s="370"/>
      <c r="G26" s="370"/>
      <c r="H26" s="370"/>
      <c r="I26" s="370"/>
      <c r="J26" s="370"/>
      <c r="K26" s="370"/>
      <c r="L26" s="370"/>
      <c r="M26" s="370"/>
      <c r="N26" s="370"/>
      <c r="P26" s="222"/>
    </row>
    <row r="27" spans="3:19" s="258" customFormat="1" ht="12.75">
      <c r="C27" s="260" t="s">
        <v>226</v>
      </c>
      <c r="D27" s="261"/>
      <c r="E27" s="261"/>
      <c r="F27" s="261"/>
      <c r="G27" s="261"/>
      <c r="H27" s="261"/>
      <c r="I27" s="261"/>
      <c r="J27" s="261"/>
      <c r="K27" s="261"/>
      <c r="L27" s="261"/>
      <c r="M27" s="261"/>
      <c r="N27" s="261"/>
      <c r="P27" s="302">
        <v>39919</v>
      </c>
      <c r="Q27" s="301"/>
      <c r="R27" s="297"/>
      <c r="S27" s="262"/>
    </row>
    <row r="28" spans="3:17" s="297" customFormat="1" ht="12.75">
      <c r="C28" s="298" t="s">
        <v>201</v>
      </c>
      <c r="D28" s="299"/>
      <c r="E28" s="299"/>
      <c r="F28" s="299"/>
      <c r="G28" s="299"/>
      <c r="H28" s="299"/>
      <c r="I28" s="299"/>
      <c r="J28" s="299"/>
      <c r="K28" s="299"/>
      <c r="L28" s="299"/>
      <c r="M28" s="299"/>
      <c r="N28" s="299"/>
      <c r="P28" s="302">
        <v>-2098</v>
      </c>
      <c r="Q28" s="301"/>
    </row>
    <row r="29" spans="3:18" s="258" customFormat="1" ht="13.5" thickBot="1">
      <c r="C29" s="260" t="s">
        <v>285</v>
      </c>
      <c r="D29" s="261"/>
      <c r="E29" s="261"/>
      <c r="F29" s="261"/>
      <c r="G29" s="261"/>
      <c r="H29" s="261"/>
      <c r="I29" s="261"/>
      <c r="J29" s="261"/>
      <c r="K29" s="261"/>
      <c r="L29" s="261"/>
      <c r="M29" s="261"/>
      <c r="N29" s="261"/>
      <c r="P29" s="308">
        <f>+P27+P28</f>
        <v>37821</v>
      </c>
      <c r="Q29" s="301"/>
      <c r="R29" s="297"/>
    </row>
    <row r="30" spans="3:18" s="258" customFormat="1" ht="3" customHeight="1">
      <c r="C30" s="260"/>
      <c r="D30" s="261"/>
      <c r="E30" s="261"/>
      <c r="F30" s="261"/>
      <c r="G30" s="261"/>
      <c r="H30" s="261"/>
      <c r="I30" s="261"/>
      <c r="J30" s="261"/>
      <c r="K30" s="261"/>
      <c r="L30" s="261"/>
      <c r="M30" s="261"/>
      <c r="N30" s="261"/>
      <c r="P30" s="302"/>
      <c r="Q30" s="301"/>
      <c r="R30" s="297"/>
    </row>
    <row r="31" spans="3:18" s="258" customFormat="1" ht="12.75">
      <c r="C31" s="208" t="s">
        <v>190</v>
      </c>
      <c r="D31" s="261"/>
      <c r="E31" s="261"/>
      <c r="F31" s="261"/>
      <c r="G31" s="261"/>
      <c r="H31" s="261"/>
      <c r="I31" s="261"/>
      <c r="J31" s="261"/>
      <c r="K31" s="261"/>
      <c r="L31" s="261"/>
      <c r="M31" s="261"/>
      <c r="N31" s="261"/>
      <c r="P31" s="302"/>
      <c r="Q31" s="301"/>
      <c r="R31" s="297"/>
    </row>
    <row r="32" spans="3:18" s="258" customFormat="1" ht="3" customHeight="1">
      <c r="C32" s="263"/>
      <c r="D32" s="263"/>
      <c r="E32" s="263"/>
      <c r="F32" s="263"/>
      <c r="G32" s="263"/>
      <c r="H32" s="263"/>
      <c r="I32" s="263"/>
      <c r="J32" s="263"/>
      <c r="K32" s="263"/>
      <c r="L32" s="263"/>
      <c r="M32" s="263"/>
      <c r="N32" s="263"/>
      <c r="P32" s="302"/>
      <c r="Q32" s="301"/>
      <c r="R32" s="297"/>
    </row>
    <row r="33" spans="3:18" s="258" customFormat="1" ht="30" customHeight="1">
      <c r="C33" s="370" t="s">
        <v>192</v>
      </c>
      <c r="D33" s="370"/>
      <c r="E33" s="370"/>
      <c r="F33" s="370"/>
      <c r="G33" s="370"/>
      <c r="H33" s="370"/>
      <c r="I33" s="370"/>
      <c r="J33" s="370"/>
      <c r="K33" s="370"/>
      <c r="L33" s="370"/>
      <c r="M33" s="370"/>
      <c r="N33" s="370"/>
      <c r="P33" s="302"/>
      <c r="Q33" s="301"/>
      <c r="R33" s="297"/>
    </row>
    <row r="34" spans="3:18" s="258" customFormat="1" ht="12.75" customHeight="1">
      <c r="C34" s="260" t="str">
        <f>C27</f>
        <v>- As at 1 July 2011</v>
      </c>
      <c r="D34" s="260"/>
      <c r="E34" s="260"/>
      <c r="F34" s="260"/>
      <c r="G34" s="260"/>
      <c r="H34" s="260"/>
      <c r="I34" s="260"/>
      <c r="J34" s="260"/>
      <c r="K34" s="260"/>
      <c r="L34" s="260"/>
      <c r="M34" s="260"/>
      <c r="N34" s="260"/>
      <c r="P34" s="302">
        <v>19396</v>
      </c>
      <c r="Q34" s="301"/>
      <c r="R34" s="297"/>
    </row>
    <row r="35" spans="3:18" s="258" customFormat="1" ht="12.75" customHeight="1">
      <c r="C35" s="260" t="s">
        <v>201</v>
      </c>
      <c r="D35" s="260"/>
      <c r="E35" s="260"/>
      <c r="F35" s="260"/>
      <c r="G35" s="260"/>
      <c r="H35" s="260"/>
      <c r="I35" s="260"/>
      <c r="J35" s="260"/>
      <c r="K35" s="260"/>
      <c r="L35" s="260"/>
      <c r="M35" s="260"/>
      <c r="N35" s="260"/>
      <c r="P35" s="302">
        <v>-5265</v>
      </c>
      <c r="Q35" s="301"/>
      <c r="R35" s="297"/>
    </row>
    <row r="36" spans="3:18" s="258" customFormat="1" ht="12.75" customHeight="1" thickBot="1">
      <c r="C36" s="260" t="str">
        <f>C29</f>
        <v>- As at 30 June 2012</v>
      </c>
      <c r="D36" s="260"/>
      <c r="E36" s="260"/>
      <c r="F36" s="260"/>
      <c r="G36" s="260"/>
      <c r="H36" s="260"/>
      <c r="I36" s="260"/>
      <c r="J36" s="260"/>
      <c r="K36" s="260"/>
      <c r="L36" s="260"/>
      <c r="M36" s="260"/>
      <c r="N36" s="260"/>
      <c r="P36" s="303">
        <f>P34+P35</f>
        <v>14131</v>
      </c>
      <c r="Q36" s="301"/>
      <c r="R36" s="297"/>
    </row>
    <row r="37" s="258" customFormat="1" ht="3.75" customHeight="1">
      <c r="P37" s="300"/>
    </row>
    <row r="38" spans="1:16" ht="12.75" customHeight="1">
      <c r="A38" s="189" t="s">
        <v>309</v>
      </c>
      <c r="C38" s="189" t="s">
        <v>310</v>
      </c>
      <c r="P38" s="168"/>
    </row>
    <row r="39" ht="12.75">
      <c r="C39" s="168" t="s">
        <v>311</v>
      </c>
    </row>
    <row r="40" ht="12.75">
      <c r="C40" s="168" t="s">
        <v>312</v>
      </c>
    </row>
    <row r="41" ht="12.75">
      <c r="P41" s="352" t="s">
        <v>273</v>
      </c>
    </row>
    <row r="42" ht="12.75">
      <c r="P42" s="255" t="s">
        <v>20</v>
      </c>
    </row>
    <row r="43" spans="3:8" ht="12.75">
      <c r="C43" s="189" t="s">
        <v>313</v>
      </c>
      <c r="D43" s="189"/>
      <c r="E43" s="189"/>
      <c r="F43" s="189"/>
      <c r="G43" s="189"/>
      <c r="H43" s="189"/>
    </row>
    <row r="44" spans="3:8" ht="12.75">
      <c r="C44" s="189" t="s">
        <v>314</v>
      </c>
      <c r="D44" s="189"/>
      <c r="E44" s="189"/>
      <c r="F44" s="189"/>
      <c r="G44" s="189"/>
      <c r="H44" s="189"/>
    </row>
    <row r="45" ht="4.5" customHeight="1"/>
    <row r="46" spans="3:16" ht="13.5" thickBot="1">
      <c r="C46" s="168" t="s">
        <v>315</v>
      </c>
      <c r="P46" s="340">
        <v>6364</v>
      </c>
    </row>
    <row r="67" ht="12.75">
      <c r="A67" s="211"/>
    </row>
  </sheetData>
  <mergeCells count="9">
    <mergeCell ref="A1:P1"/>
    <mergeCell ref="A2:P2"/>
    <mergeCell ref="C11:P11"/>
    <mergeCell ref="C15:P15"/>
    <mergeCell ref="C13:P13"/>
    <mergeCell ref="C33:N33"/>
    <mergeCell ref="C26:N26"/>
    <mergeCell ref="C19:P19"/>
    <mergeCell ref="C23:P23"/>
  </mergeCells>
  <printOptions/>
  <pageMargins left="1" right="0.25" top="0.6" bottom="0.75" header="0.38" footer="0.8"/>
  <pageSetup horizontalDpi="600" verticalDpi="600" orientation="portrait" scale="90" r:id="rId1"/>
  <headerFooter alignWithMargins="0">
    <oddFooter>&amp;C&amp;"Times New Roman,Italic"&amp;8Page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sntan</cp:lastModifiedBy>
  <cp:lastPrinted>2012-08-28T07:17:46Z</cp:lastPrinted>
  <dcterms:created xsi:type="dcterms:W3CDTF">1999-02-13T02:20:00Z</dcterms:created>
  <dcterms:modified xsi:type="dcterms:W3CDTF">2012-08-28T07:41:52Z</dcterms:modified>
  <cp:category/>
  <cp:version/>
  <cp:contentType/>
  <cp:contentStatus/>
</cp:coreProperties>
</file>